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o1019059269\Desktop\ABASTECIMIENTO\03-PROCESOS LICITATORIOS MERCADO REGULADO\2025\GM-25-001\CURVAS\"/>
    </mc:Choice>
  </mc:AlternateContent>
  <xr:revisionPtr revIDLastSave="0" documentId="13_ncr:1_{018B3146-79EE-4A45-8140-3F63B5FC0917}" xr6:coauthVersionLast="47" xr6:coauthVersionMax="47" xr10:uidLastSave="{00000000-0000-0000-0000-000000000000}"/>
  <bookViews>
    <workbookView xWindow="-120" yWindow="-120" windowWidth="24240" windowHeight="13020" tabRatio="672" firstSheet="3" activeTab="6" xr2:uid="{00000000-000D-0000-FFFF-FFFF00000000}"/>
  </bookViews>
  <sheets>
    <sheet name="Formato Resumen 21" sheetId="13" state="hidden" r:id="rId1"/>
    <sheet name="Formato Resumen 22" sheetId="21" state="hidden" r:id="rId2"/>
    <sheet name="Formato Resumen 24" sheetId="22" state="hidden" r:id="rId3"/>
    <sheet name="Formato Resumen 25" sheetId="20" r:id="rId4"/>
    <sheet name="Formato Resumen 26" sheetId="23" r:id="rId5"/>
    <sheet name="Formato Propuesta año 2021" sheetId="14" state="hidden" r:id="rId6"/>
    <sheet name="Formato Resumen 27" sheetId="26" r:id="rId7"/>
    <sheet name="Formato Propuesta año 2022" sheetId="15" state="hidden" r:id="rId8"/>
    <sheet name="Formato Propuesta año 2024" sheetId="17" state="hidden" r:id="rId9"/>
    <sheet name="Formato Propuesta año 2025" sheetId="18" r:id="rId10"/>
    <sheet name="Formato Propuesta año 2026" sheetId="24" r:id="rId11"/>
    <sheet name="Formato Propuesta año 2027" sheetId="36" r:id="rId12"/>
  </sheets>
  <externalReferences>
    <externalReference r:id="rId13"/>
    <externalReference r:id="rId14"/>
  </externalReferences>
  <definedNames>
    <definedName name="_xlnm._FilterDatabase" localSheetId="5" hidden="1">'Formato Propuesta año 2021'!$A$10:$AC$58</definedName>
    <definedName name="_xlnm._FilterDatabase" localSheetId="7" hidden="1">'Formato Propuesta año 2022'!$A$63:$AC$111</definedName>
    <definedName name="_xlnm._FilterDatabase" localSheetId="8" hidden="1">'Formato Propuesta año 2024'!$A$63:$AC$111</definedName>
    <definedName name="_xlnm._FilterDatabase" localSheetId="9" hidden="1">'Formato Propuesta año 2025'!$A$63:$AC$111</definedName>
    <definedName name="_xlnm._FilterDatabase" localSheetId="10" hidden="1">'Formato Propuesta año 2026'!$A$63:$AC$111</definedName>
    <definedName name="_xlnm._FilterDatabase" localSheetId="11" hidden="1">'Formato Propuesta año 2027'!$A$63:$AC$111</definedName>
    <definedName name="_Toc265128550" localSheetId="5">'Formato Propuesta año 2021'!$A$1</definedName>
    <definedName name="Z_5E23C26A_5DA4_4377_864E_D3BECE131DEC_.wvu.PrintArea" localSheetId="5" hidden="1">'Formato Propuesta año 2021'!$B$3:$J$25</definedName>
    <definedName name="Z_5E23C26A_5DA4_4377_864E_D3BECE131DEC_.wvu.PrintArea" localSheetId="7" hidden="1">'Formato Propuesta año 2022'!$B$3:$J$25</definedName>
    <definedName name="Z_5E23C26A_5DA4_4377_864E_D3BECE131DEC_.wvu.PrintArea" localSheetId="8" hidden="1">'Formato Propuesta año 2024'!$B$3:$J$25</definedName>
    <definedName name="Z_5E23C26A_5DA4_4377_864E_D3BECE131DEC_.wvu.PrintArea" localSheetId="9" hidden="1">'Formato Propuesta año 2025'!$B$3:$J$25</definedName>
    <definedName name="Z_5E23C26A_5DA4_4377_864E_D3BECE131DEC_.wvu.PrintArea" localSheetId="10" hidden="1">'Formato Propuesta año 2026'!$B$3:$J$25</definedName>
    <definedName name="Z_5E23C26A_5DA4_4377_864E_D3BECE131DEC_.wvu.PrintArea" localSheetId="11" hidden="1">'Formato Propuesta año 2027'!$B$3:$J$25</definedName>
    <definedName name="Z_5E23C26A_5DA4_4377_864E_D3BECE131DEC_.wvu.PrintArea" localSheetId="0" hidden="1">'Formato Resumen 21'!$B$12:$B$28</definedName>
    <definedName name="Z_5E23C26A_5DA4_4377_864E_D3BECE131DEC_.wvu.PrintArea" localSheetId="1" hidden="1">'Formato Resumen 22'!$B$12:$B$12</definedName>
    <definedName name="Z_5E23C26A_5DA4_4377_864E_D3BECE131DEC_.wvu.PrintArea" localSheetId="2" hidden="1">'Formato Resumen 24'!$B$12:$B$12</definedName>
    <definedName name="Z_5E23C26A_5DA4_4377_864E_D3BECE131DEC_.wvu.PrintArea" localSheetId="3" hidden="1">'Formato Resumen 25'!$B$12:$B$28</definedName>
    <definedName name="Z_5E23C26A_5DA4_4377_864E_D3BECE131DEC_.wvu.PrintArea" localSheetId="4" hidden="1">'Formato Resumen 26'!$B$12:$B$27</definedName>
    <definedName name="Z_5E23C26A_5DA4_4377_864E_D3BECE131DEC_.wvu.PrintArea" localSheetId="6" hidden="1">'Formato Resumen 27'!$B$12:$B$27</definedName>
    <definedName name="Z_66AA70F6_2777_42C7_BDA0_CD16FFB959D9_.wvu.PrintArea" localSheetId="5" hidden="1">'Formato Propuesta año 2021'!$B$3:$J$25</definedName>
    <definedName name="Z_66AA70F6_2777_42C7_BDA0_CD16FFB959D9_.wvu.PrintArea" localSheetId="7" hidden="1">'Formato Propuesta año 2022'!$B$3:$J$25</definedName>
    <definedName name="Z_66AA70F6_2777_42C7_BDA0_CD16FFB959D9_.wvu.PrintArea" localSheetId="8" hidden="1">'Formato Propuesta año 2024'!$B$3:$J$25</definedName>
    <definedName name="Z_66AA70F6_2777_42C7_BDA0_CD16FFB959D9_.wvu.PrintArea" localSheetId="9" hidden="1">'Formato Propuesta año 2025'!$B$3:$J$25</definedName>
    <definedName name="Z_66AA70F6_2777_42C7_BDA0_CD16FFB959D9_.wvu.PrintArea" localSheetId="10" hidden="1">'Formato Propuesta año 2026'!$B$3:$J$25</definedName>
    <definedName name="Z_66AA70F6_2777_42C7_BDA0_CD16FFB959D9_.wvu.PrintArea" localSheetId="11" hidden="1">'Formato Propuesta año 2027'!$B$3:$J$25</definedName>
    <definedName name="Z_66AA70F6_2777_42C7_BDA0_CD16FFB959D9_.wvu.PrintArea" localSheetId="0" hidden="1">'Formato Resumen 21'!$B$12:$B$28</definedName>
    <definedName name="Z_66AA70F6_2777_42C7_BDA0_CD16FFB959D9_.wvu.PrintArea" localSheetId="1" hidden="1">'Formato Resumen 22'!$B$12:$B$12</definedName>
    <definedName name="Z_66AA70F6_2777_42C7_BDA0_CD16FFB959D9_.wvu.PrintArea" localSheetId="2" hidden="1">'Formato Resumen 24'!$B$12:$B$12</definedName>
    <definedName name="Z_66AA70F6_2777_42C7_BDA0_CD16FFB959D9_.wvu.PrintArea" localSheetId="3" hidden="1">'Formato Resumen 25'!$B$12:$B$28</definedName>
    <definedName name="Z_66AA70F6_2777_42C7_BDA0_CD16FFB959D9_.wvu.PrintArea" localSheetId="4" hidden="1">'Formato Resumen 26'!$B$12:$B$27</definedName>
    <definedName name="Z_66AA70F6_2777_42C7_BDA0_CD16FFB959D9_.wvu.PrintArea" localSheetId="6" hidden="1">'Formato Resumen 27'!$B$12:$B$27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2" l="1"/>
  <c r="C25" i="22"/>
  <c r="C24" i="22"/>
  <c r="C23" i="22"/>
  <c r="C22" i="22"/>
  <c r="C21" i="22"/>
  <c r="C20" i="22"/>
  <c r="C19" i="22"/>
  <c r="C18" i="22"/>
  <c r="C17" i="22"/>
  <c r="C16" i="22"/>
  <c r="C15" i="22"/>
  <c r="D3" i="17" l="1"/>
  <c r="E26" i="22" l="1"/>
  <c r="E25" i="22"/>
  <c r="E24" i="22"/>
  <c r="E23" i="22"/>
  <c r="E22" i="22"/>
  <c r="E21" i="22"/>
  <c r="E20" i="22"/>
  <c r="E19" i="22"/>
  <c r="E18" i="22"/>
  <c r="E17" i="22"/>
  <c r="E16" i="22"/>
  <c r="E15" i="22"/>
  <c r="E27" i="22" l="1"/>
  <c r="C26" i="21" l="1"/>
  <c r="C25" i="21"/>
  <c r="C24" i="21"/>
  <c r="C23" i="21"/>
  <c r="C22" i="21"/>
  <c r="C21" i="21"/>
  <c r="C20" i="21"/>
  <c r="C19" i="21"/>
  <c r="C18" i="21"/>
  <c r="C17" i="21"/>
  <c r="C16" i="21"/>
  <c r="C15" i="21"/>
  <c r="C26" i="13"/>
  <c r="C25" i="13"/>
  <c r="C24" i="13"/>
  <c r="C23" i="13"/>
  <c r="C22" i="13"/>
  <c r="C21" i="13"/>
  <c r="C20" i="13"/>
  <c r="C19" i="13"/>
  <c r="C18" i="13"/>
  <c r="C17" i="13"/>
  <c r="C16" i="13"/>
  <c r="C15" i="13"/>
  <c r="D3" i="15" l="1"/>
  <c r="E26" i="21" l="1"/>
  <c r="E25" i="21"/>
  <c r="E24" i="21"/>
  <c r="E23" i="21"/>
  <c r="E22" i="21"/>
  <c r="E21" i="21"/>
  <c r="E20" i="21"/>
  <c r="E19" i="21"/>
  <c r="E18" i="21"/>
  <c r="E17" i="21"/>
  <c r="E16" i="21"/>
  <c r="E15" i="21"/>
  <c r="C27" i="21" l="1"/>
  <c r="E27" i="21" s="1"/>
  <c r="C27" i="22"/>
  <c r="B11" i="15" l="1"/>
  <c r="D3" i="14" l="1"/>
  <c r="B55" i="17" l="1"/>
  <c r="B51" i="17"/>
  <c r="B47" i="17"/>
  <c r="B43" i="17"/>
  <c r="B39" i="17"/>
  <c r="B35" i="17"/>
  <c r="B31" i="17"/>
  <c r="B27" i="17"/>
  <c r="B23" i="17"/>
  <c r="B19" i="17"/>
  <c r="B15" i="17"/>
  <c r="B11" i="17"/>
  <c r="B55" i="15"/>
  <c r="B51" i="15"/>
  <c r="B47" i="15"/>
  <c r="B43" i="15"/>
  <c r="B39" i="15"/>
  <c r="B35" i="15"/>
  <c r="B31" i="15"/>
  <c r="B27" i="15"/>
  <c r="B23" i="15"/>
  <c r="B19" i="15"/>
  <c r="B15" i="15"/>
  <c r="B13" i="22" l="1"/>
  <c r="B13" i="21"/>
  <c r="A55" i="17" l="1"/>
  <c r="A51" i="17"/>
  <c r="A47" i="17"/>
  <c r="A43" i="17"/>
  <c r="A39" i="17"/>
  <c r="A35" i="17"/>
  <c r="A31" i="17"/>
  <c r="A27" i="17"/>
  <c r="A23" i="17"/>
  <c r="A19" i="17"/>
  <c r="A15" i="17"/>
  <c r="A11" i="17"/>
  <c r="D6" i="17"/>
  <c r="A10" i="17" s="1"/>
  <c r="E65" i="17" l="1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E106" i="17"/>
  <c r="F106" i="17"/>
  <c r="G106" i="17"/>
  <c r="H106" i="17"/>
  <c r="I106" i="17"/>
  <c r="J106" i="17"/>
  <c r="K106" i="17"/>
  <c r="L106" i="17"/>
  <c r="M106" i="17"/>
  <c r="N106" i="17"/>
  <c r="O106" i="17"/>
  <c r="P106" i="17"/>
  <c r="Q106" i="17"/>
  <c r="R106" i="17"/>
  <c r="S106" i="17"/>
  <c r="T106" i="17"/>
  <c r="U106" i="17"/>
  <c r="V106" i="17"/>
  <c r="W106" i="17"/>
  <c r="X106" i="17"/>
  <c r="Y106" i="17"/>
  <c r="Z106" i="17"/>
  <c r="AA106" i="17"/>
  <c r="AB106" i="17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E109" i="17"/>
  <c r="F109" i="17"/>
  <c r="G109" i="17"/>
  <c r="H109" i="17"/>
  <c r="I109" i="17"/>
  <c r="J109" i="17"/>
  <c r="K109" i="17"/>
  <c r="L109" i="17"/>
  <c r="M109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AB109" i="17"/>
  <c r="E110" i="17"/>
  <c r="F110" i="17"/>
  <c r="G110" i="17"/>
  <c r="H110" i="17"/>
  <c r="I110" i="17"/>
  <c r="J110" i="17"/>
  <c r="K110" i="17"/>
  <c r="L110" i="17"/>
  <c r="M110" i="17"/>
  <c r="N110" i="17"/>
  <c r="O110" i="17"/>
  <c r="P110" i="17"/>
  <c r="Q110" i="17"/>
  <c r="R110" i="17"/>
  <c r="S110" i="17"/>
  <c r="T110" i="17"/>
  <c r="U110" i="17"/>
  <c r="V110" i="17"/>
  <c r="W110" i="17"/>
  <c r="X110" i="17"/>
  <c r="Y110" i="17"/>
  <c r="Z110" i="17"/>
  <c r="AA110" i="17"/>
  <c r="AB110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E64" i="17"/>
  <c r="D57" i="17"/>
  <c r="D53" i="17"/>
  <c r="D52" i="17"/>
  <c r="D48" i="17"/>
  <c r="D47" i="17"/>
  <c r="D43" i="17"/>
  <c r="D41" i="17"/>
  <c r="D37" i="17"/>
  <c r="D36" i="17"/>
  <c r="D32" i="17"/>
  <c r="D31" i="17"/>
  <c r="D27" i="17"/>
  <c r="D25" i="17"/>
  <c r="D21" i="17"/>
  <c r="D20" i="17"/>
  <c r="D16" i="17"/>
  <c r="D15" i="17"/>
  <c r="A108" i="17"/>
  <c r="A104" i="17"/>
  <c r="A100" i="17"/>
  <c r="A96" i="17"/>
  <c r="A92" i="17"/>
  <c r="A88" i="17"/>
  <c r="A84" i="17"/>
  <c r="A80" i="17"/>
  <c r="A76" i="17"/>
  <c r="A72" i="17"/>
  <c r="AF17" i="17"/>
  <c r="AF21" i="17" s="1"/>
  <c r="AF25" i="17" s="1"/>
  <c r="AF29" i="17" s="1"/>
  <c r="AF33" i="17" s="1"/>
  <c r="AF37" i="17" s="1"/>
  <c r="AF41" i="17" s="1"/>
  <c r="AF45" i="17" s="1"/>
  <c r="AF49" i="17" s="1"/>
  <c r="AF53" i="17" s="1"/>
  <c r="AF57" i="17" s="1"/>
  <c r="AF16" i="17"/>
  <c r="AF20" i="17" s="1"/>
  <c r="AF24" i="17" s="1"/>
  <c r="AF28" i="17" s="1"/>
  <c r="AF32" i="17" s="1"/>
  <c r="AF36" i="17" s="1"/>
  <c r="AF40" i="17" s="1"/>
  <c r="AF44" i="17" s="1"/>
  <c r="AF48" i="17" s="1"/>
  <c r="AF52" i="17" s="1"/>
  <c r="AF56" i="17" s="1"/>
  <c r="AG15" i="17"/>
  <c r="AG19" i="17" s="1"/>
  <c r="AF15" i="17"/>
  <c r="AF19" i="17" s="1"/>
  <c r="AF23" i="17" s="1"/>
  <c r="AF27" i="17" s="1"/>
  <c r="AF31" i="17" s="1"/>
  <c r="AF35" i="17" s="1"/>
  <c r="AF39" i="17" s="1"/>
  <c r="AF43" i="17" s="1"/>
  <c r="AF47" i="17" s="1"/>
  <c r="AF51" i="17" s="1"/>
  <c r="AF55" i="17" s="1"/>
  <c r="A68" i="17"/>
  <c r="AG12" i="17"/>
  <c r="AG13" i="17" s="1"/>
  <c r="A64" i="17"/>
  <c r="A63" i="17"/>
  <c r="D85" i="17" l="1"/>
  <c r="D11" i="17"/>
  <c r="D12" i="17"/>
  <c r="D17" i="17"/>
  <c r="D23" i="17"/>
  <c r="D28" i="17"/>
  <c r="D33" i="17"/>
  <c r="D34" i="17" s="1"/>
  <c r="D39" i="17"/>
  <c r="D44" i="17"/>
  <c r="D49" i="17"/>
  <c r="D55" i="17"/>
  <c r="D13" i="17"/>
  <c r="D19" i="17"/>
  <c r="D24" i="17"/>
  <c r="D29" i="17"/>
  <c r="D35" i="17"/>
  <c r="D40" i="17"/>
  <c r="D45" i="17"/>
  <c r="D51" i="17"/>
  <c r="D56" i="17"/>
  <c r="D89" i="17"/>
  <c r="D69" i="17"/>
  <c r="D73" i="17"/>
  <c r="D90" i="17"/>
  <c r="D68" i="17"/>
  <c r="D78" i="17"/>
  <c r="D94" i="17"/>
  <c r="D74" i="17"/>
  <c r="D84" i="17"/>
  <c r="AG23" i="17"/>
  <c r="AG20" i="17"/>
  <c r="AG21" i="17" s="1"/>
  <c r="D100" i="17"/>
  <c r="AG16" i="17"/>
  <c r="AG17" i="17" s="1"/>
  <c r="D80" i="17"/>
  <c r="D96" i="17"/>
  <c r="D101" i="17"/>
  <c r="D105" i="17"/>
  <c r="D106" i="17"/>
  <c r="D110" i="17"/>
  <c r="D108" i="17" l="1"/>
  <c r="D97" i="17"/>
  <c r="AC97" i="17" s="1"/>
  <c r="D86" i="17"/>
  <c r="G87" i="17" s="1"/>
  <c r="D76" i="17"/>
  <c r="AC76" i="17" s="1"/>
  <c r="D65" i="17"/>
  <c r="AC65" i="17" s="1"/>
  <c r="D109" i="17"/>
  <c r="AC109" i="17" s="1"/>
  <c r="D38" i="17"/>
  <c r="D77" i="17"/>
  <c r="D50" i="17"/>
  <c r="D92" i="17"/>
  <c r="D70" i="17"/>
  <c r="AA71" i="17" s="1"/>
  <c r="D64" i="17"/>
  <c r="AC64" i="17" s="1"/>
  <c r="D104" i="17"/>
  <c r="V107" i="17" s="1"/>
  <c r="D93" i="17"/>
  <c r="D82" i="17"/>
  <c r="D72" i="17"/>
  <c r="G75" i="17" s="1"/>
  <c r="D54" i="17"/>
  <c r="D46" i="17"/>
  <c r="D14" i="17"/>
  <c r="D30" i="17"/>
  <c r="D66" i="17"/>
  <c r="D102" i="17"/>
  <c r="W103" i="17" s="1"/>
  <c r="D98" i="17"/>
  <c r="D42" i="17"/>
  <c r="D18" i="17"/>
  <c r="D58" i="17"/>
  <c r="D88" i="17"/>
  <c r="J91" i="17" s="1"/>
  <c r="D81" i="17"/>
  <c r="AC81" i="17" s="1"/>
  <c r="O71" i="17"/>
  <c r="I71" i="17"/>
  <c r="D26" i="17"/>
  <c r="D22" i="17"/>
  <c r="R75" i="17"/>
  <c r="AC94" i="17"/>
  <c r="AA75" i="17"/>
  <c r="AC73" i="17"/>
  <c r="Z75" i="17"/>
  <c r="L75" i="17"/>
  <c r="S75" i="17"/>
  <c r="AC101" i="17"/>
  <c r="AC90" i="17"/>
  <c r="X75" i="17"/>
  <c r="P75" i="17"/>
  <c r="P71" i="17"/>
  <c r="H71" i="17"/>
  <c r="AC89" i="17"/>
  <c r="AC85" i="17"/>
  <c r="AC78" i="17"/>
  <c r="AC74" i="17"/>
  <c r="U75" i="17"/>
  <c r="E75" i="17"/>
  <c r="AC69" i="17"/>
  <c r="M71" i="17"/>
  <c r="AC68" i="17"/>
  <c r="J71" i="17"/>
  <c r="AC106" i="17"/>
  <c r="AC105" i="17"/>
  <c r="AC110" i="17"/>
  <c r="AC96" i="17"/>
  <c r="AC80" i="17"/>
  <c r="AC100" i="17"/>
  <c r="AG27" i="17"/>
  <c r="AG24" i="17"/>
  <c r="AG25" i="17" s="1"/>
  <c r="AC84" i="17"/>
  <c r="M87" i="17"/>
  <c r="T75" i="17" l="1"/>
  <c r="AC72" i="17"/>
  <c r="AB75" i="17"/>
  <c r="Y75" i="17"/>
  <c r="AC70" i="17"/>
  <c r="F75" i="17"/>
  <c r="V75" i="17"/>
  <c r="N75" i="17"/>
  <c r="H75" i="17"/>
  <c r="W75" i="17"/>
  <c r="S71" i="17"/>
  <c r="D71" i="17"/>
  <c r="J75" i="17"/>
  <c r="Q75" i="17"/>
  <c r="K75" i="17"/>
  <c r="M75" i="17"/>
  <c r="R71" i="17"/>
  <c r="Y71" i="17"/>
  <c r="T95" i="17"/>
  <c r="K87" i="17"/>
  <c r="U79" i="17"/>
  <c r="K71" i="17"/>
  <c r="Z71" i="17"/>
  <c r="Q71" i="17"/>
  <c r="V71" i="17"/>
  <c r="L71" i="17"/>
  <c r="W71" i="17"/>
  <c r="X71" i="17"/>
  <c r="AB71" i="17"/>
  <c r="Z103" i="17"/>
  <c r="V103" i="17"/>
  <c r="D103" i="17"/>
  <c r="T103" i="17"/>
  <c r="H103" i="17"/>
  <c r="AC102" i="17"/>
  <c r="L103" i="17"/>
  <c r="Q103" i="17"/>
  <c r="N103" i="17"/>
  <c r="G71" i="17"/>
  <c r="N71" i="17"/>
  <c r="F71" i="17"/>
  <c r="T71" i="17"/>
  <c r="K103" i="17"/>
  <c r="E71" i="17"/>
  <c r="F95" i="17"/>
  <c r="U71" i="17"/>
  <c r="U95" i="17"/>
  <c r="M95" i="17"/>
  <c r="AB103" i="17"/>
  <c r="O103" i="17"/>
  <c r="E103" i="17"/>
  <c r="S103" i="17"/>
  <c r="X95" i="17"/>
  <c r="M103" i="17"/>
  <c r="AA103" i="17"/>
  <c r="AC93" i="17"/>
  <c r="N95" i="17"/>
  <c r="Y95" i="17"/>
  <c r="T79" i="17"/>
  <c r="U103" i="17"/>
  <c r="F103" i="17"/>
  <c r="J103" i="17"/>
  <c r="D75" i="17"/>
  <c r="I75" i="17"/>
  <c r="Z111" i="17"/>
  <c r="M111" i="17"/>
  <c r="O75" i="17"/>
  <c r="W111" i="17"/>
  <c r="X111" i="17"/>
  <c r="Y111" i="17"/>
  <c r="H111" i="17"/>
  <c r="S111" i="17"/>
  <c r="I111" i="17"/>
  <c r="U111" i="17"/>
  <c r="F111" i="17"/>
  <c r="V111" i="17"/>
  <c r="E111" i="17"/>
  <c r="N111" i="17"/>
  <c r="O111" i="17"/>
  <c r="P111" i="17"/>
  <c r="AA111" i="17"/>
  <c r="K111" i="17"/>
  <c r="Q111" i="17"/>
  <c r="G111" i="17"/>
  <c r="J111" i="17"/>
  <c r="AB111" i="17"/>
  <c r="R111" i="17"/>
  <c r="L111" i="17"/>
  <c r="T111" i="17"/>
  <c r="AC108" i="17"/>
  <c r="S79" i="17"/>
  <c r="D111" i="17"/>
  <c r="K95" i="17"/>
  <c r="AA79" i="17"/>
  <c r="U87" i="17"/>
  <c r="S87" i="17"/>
  <c r="L79" i="17"/>
  <c r="W79" i="17"/>
  <c r="O79" i="17"/>
  <c r="F79" i="17"/>
  <c r="Q79" i="17"/>
  <c r="O87" i="17"/>
  <c r="AC77" i="17"/>
  <c r="T87" i="17"/>
  <c r="N79" i="17"/>
  <c r="AB79" i="17"/>
  <c r="Y79" i="17"/>
  <c r="G79" i="17"/>
  <c r="W87" i="17"/>
  <c r="D87" i="17"/>
  <c r="F87" i="17"/>
  <c r="AA87" i="17"/>
  <c r="V79" i="17"/>
  <c r="AC86" i="17"/>
  <c r="R79" i="17"/>
  <c r="Y87" i="17"/>
  <c r="H87" i="17"/>
  <c r="J87" i="17"/>
  <c r="S107" i="17"/>
  <c r="I79" i="17"/>
  <c r="AA107" i="17"/>
  <c r="J79" i="17"/>
  <c r="L87" i="17"/>
  <c r="Z79" i="17"/>
  <c r="X99" i="17"/>
  <c r="D79" i="17"/>
  <c r="R87" i="17"/>
  <c r="AB87" i="17"/>
  <c r="V87" i="17"/>
  <c r="E107" i="17"/>
  <c r="H79" i="17"/>
  <c r="Z87" i="17"/>
  <c r="P79" i="17"/>
  <c r="Q87" i="17"/>
  <c r="X87" i="17"/>
  <c r="P107" i="17"/>
  <c r="U107" i="17"/>
  <c r="E87" i="17"/>
  <c r="N107" i="17"/>
  <c r="E79" i="17"/>
  <c r="X79" i="17"/>
  <c r="K79" i="17"/>
  <c r="Y83" i="17"/>
  <c r="N87" i="17"/>
  <c r="P87" i="17"/>
  <c r="I87" i="17"/>
  <c r="M79" i="17"/>
  <c r="T107" i="17"/>
  <c r="Y107" i="17"/>
  <c r="Z67" i="17"/>
  <c r="AC82" i="17"/>
  <c r="O107" i="17"/>
  <c r="K107" i="17"/>
  <c r="L107" i="17"/>
  <c r="AB107" i="17"/>
  <c r="Q107" i="17"/>
  <c r="J107" i="17"/>
  <c r="Z107" i="17"/>
  <c r="V95" i="17"/>
  <c r="Q95" i="17"/>
  <c r="AB95" i="17"/>
  <c r="R95" i="17"/>
  <c r="P95" i="17"/>
  <c r="AA95" i="17"/>
  <c r="L95" i="17"/>
  <c r="G95" i="17"/>
  <c r="E95" i="17"/>
  <c r="Z95" i="17"/>
  <c r="R67" i="17"/>
  <c r="O95" i="17"/>
  <c r="D95" i="17"/>
  <c r="Y67" i="17"/>
  <c r="G107" i="17"/>
  <c r="D107" i="17"/>
  <c r="I107" i="17"/>
  <c r="R107" i="17"/>
  <c r="AC104" i="17"/>
  <c r="W107" i="17"/>
  <c r="H107" i="17"/>
  <c r="X107" i="17"/>
  <c r="M107" i="17"/>
  <c r="F107" i="17"/>
  <c r="L67" i="17"/>
  <c r="AA67" i="17"/>
  <c r="J95" i="17"/>
  <c r="AC92" i="17"/>
  <c r="H95" i="17"/>
  <c r="I95" i="17"/>
  <c r="W95" i="17"/>
  <c r="S95" i="17"/>
  <c r="P103" i="17"/>
  <c r="X103" i="17"/>
  <c r="I103" i="17"/>
  <c r="Y103" i="17"/>
  <c r="R103" i="17"/>
  <c r="G103" i="17"/>
  <c r="O83" i="17"/>
  <c r="J83" i="17"/>
  <c r="D83" i="17"/>
  <c r="M67" i="17"/>
  <c r="W67" i="17"/>
  <c r="U67" i="17"/>
  <c r="Z83" i="17"/>
  <c r="T83" i="17"/>
  <c r="AC66" i="17"/>
  <c r="V91" i="17"/>
  <c r="E67" i="17"/>
  <c r="E83" i="17"/>
  <c r="M83" i="17"/>
  <c r="N83" i="17"/>
  <c r="S83" i="17"/>
  <c r="H83" i="17"/>
  <c r="X83" i="17"/>
  <c r="J67" i="17"/>
  <c r="K67" i="17"/>
  <c r="D67" i="17"/>
  <c r="P67" i="17"/>
  <c r="S67" i="17"/>
  <c r="X67" i="17"/>
  <c r="U83" i="17"/>
  <c r="Q83" i="17"/>
  <c r="R83" i="17"/>
  <c r="G83" i="17"/>
  <c r="W83" i="17"/>
  <c r="L83" i="17"/>
  <c r="AB83" i="17"/>
  <c r="Q67" i="17"/>
  <c r="V67" i="17"/>
  <c r="H67" i="17"/>
  <c r="I67" i="17"/>
  <c r="N67" i="17"/>
  <c r="I83" i="17"/>
  <c r="F83" i="17"/>
  <c r="V83" i="17"/>
  <c r="K83" i="17"/>
  <c r="AA83" i="17"/>
  <c r="P83" i="17"/>
  <c r="O67" i="17"/>
  <c r="T67" i="17"/>
  <c r="F67" i="17"/>
  <c r="AB67" i="17"/>
  <c r="G67" i="17"/>
  <c r="Q91" i="17"/>
  <c r="U91" i="17"/>
  <c r="O91" i="17"/>
  <c r="AB99" i="17"/>
  <c r="N91" i="17"/>
  <c r="M91" i="17"/>
  <c r="H91" i="17"/>
  <c r="Y91" i="17"/>
  <c r="AA91" i="17"/>
  <c r="I91" i="17"/>
  <c r="K91" i="17"/>
  <c r="Z91" i="17"/>
  <c r="P91" i="17"/>
  <c r="AB91" i="17"/>
  <c r="E91" i="17"/>
  <c r="T91" i="17"/>
  <c r="F91" i="17"/>
  <c r="AC88" i="17"/>
  <c r="X91" i="17"/>
  <c r="L91" i="17"/>
  <c r="S91" i="17"/>
  <c r="E99" i="17"/>
  <c r="G99" i="17"/>
  <c r="M99" i="17"/>
  <c r="W99" i="17"/>
  <c r="R99" i="17"/>
  <c r="L99" i="17"/>
  <c r="U99" i="17"/>
  <c r="F99" i="17"/>
  <c r="V99" i="17"/>
  <c r="K99" i="17"/>
  <c r="AA99" i="17"/>
  <c r="P99" i="17"/>
  <c r="AC98" i="17"/>
  <c r="I99" i="17"/>
  <c r="J99" i="17"/>
  <c r="Z99" i="17"/>
  <c r="O99" i="17"/>
  <c r="D99" i="17"/>
  <c r="T99" i="17"/>
  <c r="G91" i="17"/>
  <c r="R91" i="17"/>
  <c r="W91" i="17"/>
  <c r="Q99" i="17"/>
  <c r="Y99" i="17"/>
  <c r="N99" i="17"/>
  <c r="S99" i="17"/>
  <c r="H99" i="17"/>
  <c r="D91" i="17"/>
  <c r="AG28" i="17"/>
  <c r="AG29" i="17" s="1"/>
  <c r="AG31" i="17"/>
  <c r="AC71" i="17" l="1"/>
  <c r="X15" i="17" s="1"/>
  <c r="AC75" i="17"/>
  <c r="P21" i="17" s="1"/>
  <c r="AC111" i="17"/>
  <c r="E56" i="17" s="1"/>
  <c r="AC79" i="17"/>
  <c r="P25" i="17" s="1"/>
  <c r="AC87" i="17"/>
  <c r="R32" i="17" s="1"/>
  <c r="AC107" i="17"/>
  <c r="M53" i="17" s="1"/>
  <c r="AC95" i="17"/>
  <c r="V41" i="17" s="1"/>
  <c r="AC103" i="17"/>
  <c r="Q48" i="17" s="1"/>
  <c r="L19" i="17"/>
  <c r="AC67" i="17"/>
  <c r="O13" i="17" s="1"/>
  <c r="AC83" i="17"/>
  <c r="U29" i="17" s="1"/>
  <c r="AB21" i="17"/>
  <c r="AC91" i="17"/>
  <c r="R37" i="17" s="1"/>
  <c r="AC99" i="17"/>
  <c r="Y45" i="17" s="1"/>
  <c r="Y21" i="17"/>
  <c r="R19" i="17"/>
  <c r="R21" i="17"/>
  <c r="K21" i="17"/>
  <c r="T20" i="17"/>
  <c r="E21" i="17"/>
  <c r="Z19" i="17"/>
  <c r="S19" i="17"/>
  <c r="AA21" i="17"/>
  <c r="Q19" i="17"/>
  <c r="T19" i="17"/>
  <c r="T21" i="17"/>
  <c r="J19" i="17"/>
  <c r="R20" i="17"/>
  <c r="Z21" i="17"/>
  <c r="K20" i="17"/>
  <c r="AB19" i="17"/>
  <c r="L21" i="17"/>
  <c r="I19" i="17"/>
  <c r="M19" i="17"/>
  <c r="V19" i="17"/>
  <c r="N20" i="17"/>
  <c r="F21" i="17"/>
  <c r="V21" i="17"/>
  <c r="O19" i="17"/>
  <c r="G20" i="17"/>
  <c r="W20" i="17"/>
  <c r="O21" i="17"/>
  <c r="H19" i="17"/>
  <c r="X19" i="17"/>
  <c r="U19" i="17"/>
  <c r="I20" i="17"/>
  <c r="E20" i="17"/>
  <c r="M21" i="17"/>
  <c r="Q20" i="17"/>
  <c r="N19" i="17"/>
  <c r="F20" i="17"/>
  <c r="V20" i="17"/>
  <c r="N21" i="17"/>
  <c r="O20" i="17"/>
  <c r="G21" i="17"/>
  <c r="P19" i="17"/>
  <c r="H20" i="17"/>
  <c r="X20" i="17"/>
  <c r="G16" i="17"/>
  <c r="E16" i="17"/>
  <c r="L17" i="17"/>
  <c r="U17" i="17"/>
  <c r="Z17" i="17"/>
  <c r="S17" i="17"/>
  <c r="J15" i="17"/>
  <c r="N16" i="17"/>
  <c r="T17" i="17"/>
  <c r="AB16" i="17"/>
  <c r="L16" i="17"/>
  <c r="T15" i="17"/>
  <c r="AA17" i="17"/>
  <c r="K17" i="17"/>
  <c r="S16" i="17"/>
  <c r="AA15" i="17"/>
  <c r="K15" i="17"/>
  <c r="R17" i="17"/>
  <c r="Z16" i="17"/>
  <c r="J16" i="17"/>
  <c r="R15" i="17"/>
  <c r="Y17" i="17"/>
  <c r="E15" i="17"/>
  <c r="E17" i="17"/>
  <c r="Q17" i="17"/>
  <c r="Q16" i="17"/>
  <c r="P17" i="17"/>
  <c r="X16" i="17"/>
  <c r="H16" i="17"/>
  <c r="P15" i="17"/>
  <c r="W17" i="17"/>
  <c r="G17" i="17"/>
  <c r="O16" i="17"/>
  <c r="W15" i="17"/>
  <c r="G15" i="17"/>
  <c r="N17" i="17"/>
  <c r="V16" i="17"/>
  <c r="F16" i="17"/>
  <c r="N15" i="17"/>
  <c r="I17" i="17"/>
  <c r="M17" i="17"/>
  <c r="Y16" i="17"/>
  <c r="U16" i="17"/>
  <c r="I15" i="17"/>
  <c r="AB17" i="17"/>
  <c r="T16" i="17"/>
  <c r="L15" i="17"/>
  <c r="AA16" i="17"/>
  <c r="S15" i="17"/>
  <c r="J17" i="17"/>
  <c r="Z15" i="17"/>
  <c r="M16" i="17"/>
  <c r="I16" i="17"/>
  <c r="X17" i="17"/>
  <c r="P16" i="17"/>
  <c r="H15" i="17"/>
  <c r="W16" i="17"/>
  <c r="O15" i="17"/>
  <c r="F17" i="17"/>
  <c r="V15" i="17"/>
  <c r="U15" i="17"/>
  <c r="Q15" i="17"/>
  <c r="Y15" i="17"/>
  <c r="R16" i="17"/>
  <c r="K16" i="17"/>
  <c r="AB15" i="17"/>
  <c r="M15" i="17"/>
  <c r="F15" i="17"/>
  <c r="V17" i="17"/>
  <c r="O17" i="17"/>
  <c r="H17" i="17"/>
  <c r="AB52" i="17"/>
  <c r="F53" i="17"/>
  <c r="T53" i="17"/>
  <c r="AB53" i="17"/>
  <c r="Y56" i="17"/>
  <c r="AG35" i="17"/>
  <c r="AG32" i="17"/>
  <c r="AG33" i="17" s="1"/>
  <c r="W21" i="17" l="1"/>
  <c r="X21" i="17"/>
  <c r="I21" i="17"/>
  <c r="I22" i="17" s="1"/>
  <c r="AA20" i="17"/>
  <c r="K19" i="17"/>
  <c r="K22" i="17" s="1"/>
  <c r="Q56" i="17"/>
  <c r="U57" i="17"/>
  <c r="Q23" i="17"/>
  <c r="K55" i="17"/>
  <c r="AA55" i="17"/>
  <c r="W56" i="17"/>
  <c r="S55" i="17"/>
  <c r="K57" i="17"/>
  <c r="P55" i="17"/>
  <c r="U55" i="17"/>
  <c r="I56" i="17"/>
  <c r="W53" i="17"/>
  <c r="U53" i="17"/>
  <c r="L55" i="17"/>
  <c r="H55" i="17"/>
  <c r="AA57" i="17"/>
  <c r="S57" i="17"/>
  <c r="J56" i="17"/>
  <c r="H56" i="17"/>
  <c r="X56" i="17"/>
  <c r="T57" i="17"/>
  <c r="V56" i="17"/>
  <c r="F55" i="17"/>
  <c r="L57" i="17"/>
  <c r="V57" i="17"/>
  <c r="R56" i="17"/>
  <c r="AB57" i="17"/>
  <c r="O24" i="17"/>
  <c r="W24" i="17"/>
  <c r="W25" i="17"/>
  <c r="G24" i="17"/>
  <c r="W23" i="17"/>
  <c r="E25" i="17"/>
  <c r="AB25" i="17"/>
  <c r="L25" i="17"/>
  <c r="J25" i="17"/>
  <c r="Z23" i="17"/>
  <c r="J23" i="17"/>
  <c r="H23" i="17"/>
  <c r="J20" i="17"/>
  <c r="L20" i="17"/>
  <c r="L22" i="17" s="1"/>
  <c r="S21" i="17"/>
  <c r="Y20" i="17"/>
  <c r="W19" i="17"/>
  <c r="W22" i="17" s="1"/>
  <c r="H21" i="17"/>
  <c r="H22" i="17" s="1"/>
  <c r="F19" i="17"/>
  <c r="F22" i="17" s="1"/>
  <c r="M20" i="17"/>
  <c r="M22" i="17" s="1"/>
  <c r="S20" i="17"/>
  <c r="G19" i="17"/>
  <c r="G22" i="17" s="1"/>
  <c r="P20" i="17"/>
  <c r="P22" i="17" s="1"/>
  <c r="U20" i="17"/>
  <c r="Y19" i="17"/>
  <c r="AB20" i="17"/>
  <c r="AB22" i="17" s="1"/>
  <c r="U21" i="17"/>
  <c r="R25" i="17"/>
  <c r="U23" i="17"/>
  <c r="Z20" i="17"/>
  <c r="Z22" i="17" s="1"/>
  <c r="AA19" i="17"/>
  <c r="AB55" i="17"/>
  <c r="J57" i="17"/>
  <c r="O55" i="17"/>
  <c r="O57" i="17"/>
  <c r="P57" i="17"/>
  <c r="M56" i="17"/>
  <c r="X55" i="17"/>
  <c r="Z56" i="17"/>
  <c r="W55" i="17"/>
  <c r="W57" i="17"/>
  <c r="X57" i="17"/>
  <c r="U56" i="17"/>
  <c r="J55" i="17"/>
  <c r="N55" i="17"/>
  <c r="E55" i="17"/>
  <c r="K56" i="17"/>
  <c r="I57" i="17"/>
  <c r="Z57" i="17"/>
  <c r="N57" i="17"/>
  <c r="O56" i="17"/>
  <c r="P56" i="17"/>
  <c r="M55" i="17"/>
  <c r="M57" i="17"/>
  <c r="F56" i="17"/>
  <c r="G56" i="17"/>
  <c r="E57" i="17"/>
  <c r="N56" i="17"/>
  <c r="L56" i="17"/>
  <c r="I55" i="17"/>
  <c r="V55" i="17"/>
  <c r="R55" i="17"/>
  <c r="S56" i="17"/>
  <c r="T56" i="17"/>
  <c r="Q55" i="17"/>
  <c r="Q57" i="17"/>
  <c r="F57" i="17"/>
  <c r="R57" i="17"/>
  <c r="AA56" i="17"/>
  <c r="AB56" i="17"/>
  <c r="Y55" i="17"/>
  <c r="Y57" i="17"/>
  <c r="T55" i="17"/>
  <c r="Z55" i="17"/>
  <c r="G55" i="17"/>
  <c r="G57" i="17"/>
  <c r="H57" i="17"/>
  <c r="Q21" i="17"/>
  <c r="E19" i="17"/>
  <c r="E22" i="17" s="1"/>
  <c r="O33" i="17"/>
  <c r="AB33" i="17"/>
  <c r="Y32" i="17"/>
  <c r="N31" i="17"/>
  <c r="P23" i="17"/>
  <c r="Y23" i="17"/>
  <c r="Z25" i="17"/>
  <c r="X23" i="17"/>
  <c r="Y24" i="17"/>
  <c r="K25" i="17"/>
  <c r="W33" i="17"/>
  <c r="G25" i="17"/>
  <c r="E23" i="17"/>
  <c r="R24" i="17"/>
  <c r="O25" i="17"/>
  <c r="E24" i="17"/>
  <c r="M25" i="17"/>
  <c r="Z32" i="17"/>
  <c r="G23" i="17"/>
  <c r="T24" i="17"/>
  <c r="M23" i="17"/>
  <c r="O23" i="17"/>
  <c r="N25" i="17"/>
  <c r="AB23" i="17"/>
  <c r="I25" i="17"/>
  <c r="V25" i="17"/>
  <c r="V24" i="17"/>
  <c r="L23" i="17"/>
  <c r="I23" i="17"/>
  <c r="F25" i="17"/>
  <c r="F24" i="17"/>
  <c r="S25" i="17"/>
  <c r="U24" i="17"/>
  <c r="N24" i="17"/>
  <c r="T23" i="17"/>
  <c r="N23" i="17"/>
  <c r="AA24" i="17"/>
  <c r="X25" i="17"/>
  <c r="V23" i="17"/>
  <c r="J24" i="17"/>
  <c r="X24" i="17"/>
  <c r="M24" i="17"/>
  <c r="K24" i="17"/>
  <c r="H25" i="17"/>
  <c r="F23" i="17"/>
  <c r="H24" i="17"/>
  <c r="Y25" i="17"/>
  <c r="S23" i="17"/>
  <c r="P24" i="17"/>
  <c r="Q25" i="17"/>
  <c r="AB24" i="17"/>
  <c r="J21" i="17"/>
  <c r="I24" i="17"/>
  <c r="R31" i="17"/>
  <c r="W32" i="17"/>
  <c r="J31" i="17"/>
  <c r="O32" i="17"/>
  <c r="G33" i="17"/>
  <c r="X33" i="17"/>
  <c r="U32" i="17"/>
  <c r="V32" i="17"/>
  <c r="L31" i="17"/>
  <c r="H31" i="17"/>
  <c r="H32" i="17"/>
  <c r="E31" i="17"/>
  <c r="E33" i="17"/>
  <c r="F33" i="17"/>
  <c r="K32" i="17"/>
  <c r="P31" i="17"/>
  <c r="L32" i="17"/>
  <c r="I31" i="17"/>
  <c r="I33" i="17"/>
  <c r="J33" i="17"/>
  <c r="X31" i="17"/>
  <c r="M33" i="17"/>
  <c r="N33" i="17"/>
  <c r="AA33" i="17"/>
  <c r="M31" i="17"/>
  <c r="T31" i="17"/>
  <c r="S32" i="17"/>
  <c r="T32" i="17"/>
  <c r="Q31" i="17"/>
  <c r="Q33" i="17"/>
  <c r="R33" i="17"/>
  <c r="P32" i="17"/>
  <c r="AA32" i="17"/>
  <c r="S33" i="17"/>
  <c r="X32" i="17"/>
  <c r="U31" i="17"/>
  <c r="U33" i="17"/>
  <c r="V33" i="17"/>
  <c r="K33" i="17"/>
  <c r="K31" i="17"/>
  <c r="AB32" i="17"/>
  <c r="Y31" i="17"/>
  <c r="Y33" i="17"/>
  <c r="Z33" i="17"/>
  <c r="Z31" i="17"/>
  <c r="AB31" i="17"/>
  <c r="S31" i="17"/>
  <c r="H33" i="17"/>
  <c r="E32" i="17"/>
  <c r="F32" i="17"/>
  <c r="V31" i="17"/>
  <c r="G31" i="17"/>
  <c r="AA31" i="17"/>
  <c r="L33" i="17"/>
  <c r="I32" i="17"/>
  <c r="J32" i="17"/>
  <c r="F31" i="17"/>
  <c r="O31" i="17"/>
  <c r="G32" i="17"/>
  <c r="P33" i="17"/>
  <c r="M32" i="17"/>
  <c r="N32" i="17"/>
  <c r="W31" i="17"/>
  <c r="T33" i="17"/>
  <c r="Q32" i="17"/>
  <c r="AA25" i="17"/>
  <c r="T25" i="17"/>
  <c r="K23" i="17"/>
  <c r="U25" i="17"/>
  <c r="R23" i="17"/>
  <c r="L24" i="17"/>
  <c r="AA23" i="17"/>
  <c r="Z24" i="17"/>
  <c r="J52" i="17"/>
  <c r="P52" i="17"/>
  <c r="Z52" i="17"/>
  <c r="T52" i="17"/>
  <c r="S53" i="17"/>
  <c r="Q53" i="17"/>
  <c r="Q51" i="17"/>
  <c r="X52" i="17"/>
  <c r="S51" i="17"/>
  <c r="V53" i="17"/>
  <c r="P53" i="17"/>
  <c r="E52" i="17"/>
  <c r="M51" i="17"/>
  <c r="G51" i="17"/>
  <c r="AA51" i="17"/>
  <c r="F51" i="17"/>
  <c r="X53" i="17"/>
  <c r="I52" i="17"/>
  <c r="Y51" i="17"/>
  <c r="O51" i="17"/>
  <c r="H52" i="17"/>
  <c r="J51" i="17"/>
  <c r="O52" i="17"/>
  <c r="M52" i="17"/>
  <c r="T51" i="17"/>
  <c r="I51" i="17"/>
  <c r="W51" i="17"/>
  <c r="V52" i="17"/>
  <c r="N51" i="17"/>
  <c r="S52" i="17"/>
  <c r="Q52" i="17"/>
  <c r="K51" i="17"/>
  <c r="Y53" i="17"/>
  <c r="U51" i="17"/>
  <c r="N52" i="17"/>
  <c r="J53" i="17"/>
  <c r="R51" i="17"/>
  <c r="W52" i="17"/>
  <c r="U52" i="17"/>
  <c r="H53" i="17"/>
  <c r="E51" i="17"/>
  <c r="R53" i="17"/>
  <c r="Z53" i="17"/>
  <c r="V51" i="17"/>
  <c r="AA52" i="17"/>
  <c r="Y52" i="17"/>
  <c r="AB51" i="17"/>
  <c r="AB54" i="17" s="1"/>
  <c r="H51" i="17"/>
  <c r="F52" i="17"/>
  <c r="Z51" i="17"/>
  <c r="G53" i="17"/>
  <c r="E53" i="17"/>
  <c r="N53" i="17"/>
  <c r="L53" i="17"/>
  <c r="P51" i="17"/>
  <c r="K52" i="17"/>
  <c r="G52" i="17"/>
  <c r="K53" i="17"/>
  <c r="I53" i="17"/>
  <c r="AA53" i="17"/>
  <c r="L51" i="17"/>
  <c r="X51" i="17"/>
  <c r="R52" i="17"/>
  <c r="L52" i="17"/>
  <c r="O53" i="17"/>
  <c r="F41" i="17"/>
  <c r="H39" i="17"/>
  <c r="Y39" i="17"/>
  <c r="E41" i="17"/>
  <c r="L41" i="17"/>
  <c r="P39" i="17"/>
  <c r="X39" i="17"/>
  <c r="Q40" i="17"/>
  <c r="N39" i="17"/>
  <c r="Q39" i="17"/>
  <c r="G39" i="17"/>
  <c r="I40" i="17"/>
  <c r="U41" i="17"/>
  <c r="N40" i="17"/>
  <c r="G40" i="17"/>
  <c r="I39" i="17"/>
  <c r="U39" i="17"/>
  <c r="AB39" i="17"/>
  <c r="K39" i="17"/>
  <c r="V39" i="17"/>
  <c r="S40" i="17"/>
  <c r="T41" i="17"/>
  <c r="P41" i="17"/>
  <c r="W40" i="17"/>
  <c r="Z39" i="17"/>
  <c r="AA40" i="17"/>
  <c r="F39" i="17"/>
  <c r="O39" i="17"/>
  <c r="AB40" i="17"/>
  <c r="H40" i="17"/>
  <c r="O40" i="17"/>
  <c r="E39" i="17"/>
  <c r="M41" i="17"/>
  <c r="K41" i="17"/>
  <c r="L40" i="17"/>
  <c r="G41" i="17"/>
  <c r="L39" i="17"/>
  <c r="U40" i="17"/>
  <c r="R41" i="17"/>
  <c r="T39" i="17"/>
  <c r="O41" i="17"/>
  <c r="Q41" i="17"/>
  <c r="E40" i="17"/>
  <c r="Z40" i="17"/>
  <c r="W41" i="17"/>
  <c r="K40" i="17"/>
  <c r="AB41" i="17"/>
  <c r="S41" i="17"/>
  <c r="M39" i="17"/>
  <c r="J40" i="17"/>
  <c r="W39" i="17"/>
  <c r="Z41" i="17"/>
  <c r="N41" i="17"/>
  <c r="X41" i="17"/>
  <c r="R39" i="17"/>
  <c r="S39" i="17"/>
  <c r="R40" i="17"/>
  <c r="F40" i="17"/>
  <c r="T40" i="17"/>
  <c r="H41" i="17"/>
  <c r="Y41" i="17"/>
  <c r="AA39" i="17"/>
  <c r="J39" i="17"/>
  <c r="M40" i="17"/>
  <c r="P40" i="17"/>
  <c r="I41" i="17"/>
  <c r="AA41" i="17"/>
  <c r="V40" i="17"/>
  <c r="Y40" i="17"/>
  <c r="X40" i="17"/>
  <c r="J41" i="17"/>
  <c r="Q24" i="17"/>
  <c r="S24" i="17"/>
  <c r="G47" i="17"/>
  <c r="AA49" i="17"/>
  <c r="W47" i="17"/>
  <c r="N49" i="17"/>
  <c r="AB47" i="17"/>
  <c r="K49" i="17"/>
  <c r="L49" i="17"/>
  <c r="R49" i="17"/>
  <c r="F48" i="17"/>
  <c r="AA47" i="17"/>
  <c r="S49" i="17"/>
  <c r="H49" i="17"/>
  <c r="K48" i="17"/>
  <c r="P49" i="17"/>
  <c r="X47" i="17"/>
  <c r="P48" i="17"/>
  <c r="R47" i="17"/>
  <c r="L47" i="17"/>
  <c r="I49" i="17"/>
  <c r="X49" i="17"/>
  <c r="Z48" i="17"/>
  <c r="O48" i="17"/>
  <c r="V48" i="17"/>
  <c r="J48" i="17"/>
  <c r="W48" i="17"/>
  <c r="F49" i="17"/>
  <c r="T48" i="17"/>
  <c r="Q49" i="17"/>
  <c r="P47" i="17"/>
  <c r="M49" i="17"/>
  <c r="K47" i="17"/>
  <c r="J47" i="17"/>
  <c r="I47" i="17"/>
  <c r="U49" i="17"/>
  <c r="V47" i="17"/>
  <c r="Y48" i="17"/>
  <c r="T47" i="17"/>
  <c r="U48" i="17"/>
  <c r="W49" i="17"/>
  <c r="H47" i="17"/>
  <c r="Y49" i="17"/>
  <c r="E49" i="17"/>
  <c r="H48" i="17"/>
  <c r="I48" i="17"/>
  <c r="O49" i="17"/>
  <c r="E48" i="17"/>
  <c r="S48" i="17"/>
  <c r="J49" i="17"/>
  <c r="V49" i="17"/>
  <c r="M48" i="17"/>
  <c r="O47" i="17"/>
  <c r="Q47" i="17"/>
  <c r="N48" i="17"/>
  <c r="M47" i="17"/>
  <c r="Z47" i="17"/>
  <c r="AA48" i="17"/>
  <c r="U47" i="17"/>
  <c r="G49" i="17"/>
  <c r="AB49" i="17"/>
  <c r="T49" i="17"/>
  <c r="G48" i="17"/>
  <c r="AB48" i="17"/>
  <c r="E47" i="17"/>
  <c r="R48" i="17"/>
  <c r="L48" i="17"/>
  <c r="Z49" i="17"/>
  <c r="Y47" i="17"/>
  <c r="X48" i="17"/>
  <c r="S47" i="17"/>
  <c r="N47" i="17"/>
  <c r="F47" i="17"/>
  <c r="AD17" i="17"/>
  <c r="AD15" i="17"/>
  <c r="AD16" i="17"/>
  <c r="AD19" i="17"/>
  <c r="X28" i="17"/>
  <c r="T11" i="17"/>
  <c r="AA43" i="17"/>
  <c r="F43" i="17"/>
  <c r="W44" i="17"/>
  <c r="L28" i="17"/>
  <c r="G43" i="17"/>
  <c r="U43" i="17"/>
  <c r="N29" i="17"/>
  <c r="Q44" i="17"/>
  <c r="X45" i="17"/>
  <c r="J29" i="17"/>
  <c r="I29" i="17"/>
  <c r="G45" i="17"/>
  <c r="K44" i="17"/>
  <c r="K12" i="17"/>
  <c r="L12" i="17"/>
  <c r="AA11" i="17"/>
  <c r="H37" i="17"/>
  <c r="Z35" i="17"/>
  <c r="K35" i="17"/>
  <c r="S35" i="17"/>
  <c r="R35" i="17"/>
  <c r="G36" i="17"/>
  <c r="F35" i="17"/>
  <c r="I35" i="17"/>
  <c r="AB37" i="17"/>
  <c r="N37" i="17"/>
  <c r="Y37" i="17"/>
  <c r="E35" i="17"/>
  <c r="G37" i="17"/>
  <c r="L35" i="17"/>
  <c r="U36" i="17"/>
  <c r="AA36" i="17"/>
  <c r="Y35" i="17"/>
  <c r="L27" i="17"/>
  <c r="W29" i="17"/>
  <c r="I27" i="17"/>
  <c r="Y29" i="17"/>
  <c r="AB45" i="17"/>
  <c r="J44" i="17"/>
  <c r="P44" i="17"/>
  <c r="Y43" i="17"/>
  <c r="F29" i="17"/>
  <c r="M44" i="17"/>
  <c r="Z43" i="17"/>
  <c r="E43" i="17"/>
  <c r="J43" i="17"/>
  <c r="AB44" i="17"/>
  <c r="F28" i="17"/>
  <c r="AA29" i="17"/>
  <c r="P27" i="17"/>
  <c r="Y27" i="17"/>
  <c r="U44" i="17"/>
  <c r="L45" i="17"/>
  <c r="H43" i="17"/>
  <c r="Z44" i="17"/>
  <c r="R43" i="17"/>
  <c r="J45" i="17"/>
  <c r="X43" i="17"/>
  <c r="P45" i="17"/>
  <c r="M45" i="17"/>
  <c r="N27" i="17"/>
  <c r="Z27" i="17"/>
  <c r="O28" i="17"/>
  <c r="Q28" i="17"/>
  <c r="E44" i="17"/>
  <c r="T43" i="17"/>
  <c r="L43" i="17"/>
  <c r="H45" i="17"/>
  <c r="W43" i="17"/>
  <c r="O45" i="17"/>
  <c r="G44" i="17"/>
  <c r="V45" i="17"/>
  <c r="Q45" i="17"/>
  <c r="U11" i="17"/>
  <c r="AB12" i="17"/>
  <c r="Q12" i="17"/>
  <c r="J12" i="17"/>
  <c r="AA12" i="17"/>
  <c r="X13" i="17"/>
  <c r="Q13" i="17"/>
  <c r="J13" i="17"/>
  <c r="Z12" i="17"/>
  <c r="Q11" i="17"/>
  <c r="R11" i="17"/>
  <c r="K11" i="17"/>
  <c r="Z13" i="17"/>
  <c r="S13" i="17"/>
  <c r="M11" i="17"/>
  <c r="S12" i="17"/>
  <c r="L13" i="17"/>
  <c r="G12" i="17"/>
  <c r="F11" i="17"/>
  <c r="V11" i="17"/>
  <c r="P12" i="17"/>
  <c r="E13" i="17"/>
  <c r="U13" i="17"/>
  <c r="O11" i="17"/>
  <c r="E12" i="17"/>
  <c r="U12" i="17"/>
  <c r="N13" i="17"/>
  <c r="H11" i="17"/>
  <c r="X11" i="17"/>
  <c r="N12" i="17"/>
  <c r="G13" i="17"/>
  <c r="W13" i="17"/>
  <c r="O12" i="17"/>
  <c r="T13" i="17"/>
  <c r="AB13" i="17"/>
  <c r="W12" i="17"/>
  <c r="J11" i="17"/>
  <c r="Z11" i="17"/>
  <c r="T12" i="17"/>
  <c r="I13" i="17"/>
  <c r="Y13" i="17"/>
  <c r="S11" i="17"/>
  <c r="I12" i="17"/>
  <c r="Y12" i="17"/>
  <c r="R13" i="17"/>
  <c r="L11" i="17"/>
  <c r="AB11" i="17"/>
  <c r="R12" i="17"/>
  <c r="K13" i="17"/>
  <c r="AA13" i="17"/>
  <c r="Y11" i="17"/>
  <c r="P13" i="17"/>
  <c r="I11" i="17"/>
  <c r="E11" i="17"/>
  <c r="H13" i="17"/>
  <c r="N11" i="17"/>
  <c r="H12" i="17"/>
  <c r="X12" i="17"/>
  <c r="M13" i="17"/>
  <c r="G11" i="17"/>
  <c r="W11" i="17"/>
  <c r="M12" i="17"/>
  <c r="F13" i="17"/>
  <c r="V13" i="17"/>
  <c r="P11" i="17"/>
  <c r="F12" i="17"/>
  <c r="V12" i="17"/>
  <c r="G27" i="17"/>
  <c r="W27" i="17"/>
  <c r="V28" i="17"/>
  <c r="AA28" i="17"/>
  <c r="S27" i="17"/>
  <c r="R28" i="17"/>
  <c r="K29" i="17"/>
  <c r="J27" i="17"/>
  <c r="H28" i="17"/>
  <c r="G29" i="17"/>
  <c r="AB29" i="17"/>
  <c r="V27" i="17"/>
  <c r="T28" i="17"/>
  <c r="S29" i="17"/>
  <c r="M27" i="17"/>
  <c r="E28" i="17"/>
  <c r="U28" i="17"/>
  <c r="M29" i="17"/>
  <c r="AB27" i="17"/>
  <c r="K28" i="17"/>
  <c r="O29" i="17"/>
  <c r="T29" i="17"/>
  <c r="X27" i="17"/>
  <c r="W28" i="17"/>
  <c r="P29" i="17"/>
  <c r="O27" i="17"/>
  <c r="N28" i="17"/>
  <c r="L29" i="17"/>
  <c r="F27" i="17"/>
  <c r="AA27" i="17"/>
  <c r="Z28" i="17"/>
  <c r="X29" i="17"/>
  <c r="Q27" i="17"/>
  <c r="I28" i="17"/>
  <c r="Y28" i="17"/>
  <c r="Q29" i="17"/>
  <c r="P28" i="17"/>
  <c r="Z29" i="17"/>
  <c r="R27" i="17"/>
  <c r="H27" i="17"/>
  <c r="G28" i="17"/>
  <c r="AB28" i="17"/>
  <c r="V29" i="17"/>
  <c r="T27" i="17"/>
  <c r="S28" i="17"/>
  <c r="R29" i="17"/>
  <c r="K27" i="17"/>
  <c r="J28" i="17"/>
  <c r="H29" i="17"/>
  <c r="E27" i="17"/>
  <c r="U27" i="17"/>
  <c r="M28" i="17"/>
  <c r="E29" i="17"/>
  <c r="Y36" i="17"/>
  <c r="L37" i="17"/>
  <c r="W36" i="17"/>
  <c r="I37" i="17"/>
  <c r="V36" i="17"/>
  <c r="E36" i="17"/>
  <c r="P36" i="17"/>
  <c r="S36" i="17"/>
  <c r="U37" i="17"/>
  <c r="F37" i="17"/>
  <c r="X36" i="17"/>
  <c r="E37" i="17"/>
  <c r="Z37" i="17"/>
  <c r="T37" i="17"/>
  <c r="K36" i="17"/>
  <c r="U35" i="17"/>
  <c r="O37" i="17"/>
  <c r="T35" i="17"/>
  <c r="Q36" i="17"/>
  <c r="AA35" i="17"/>
  <c r="J37" i="17"/>
  <c r="M37" i="17"/>
  <c r="Z36" i="17"/>
  <c r="I36" i="17"/>
  <c r="T36" i="17"/>
  <c r="S37" i="17"/>
  <c r="Q37" i="17"/>
  <c r="F36" i="17"/>
  <c r="M35" i="17"/>
  <c r="X35" i="17"/>
  <c r="O35" i="17"/>
  <c r="V35" i="17"/>
  <c r="P35" i="17"/>
  <c r="R36" i="17"/>
  <c r="L36" i="17"/>
  <c r="V37" i="17"/>
  <c r="P37" i="17"/>
  <c r="K37" i="17"/>
  <c r="W35" i="17"/>
  <c r="AB36" i="17"/>
  <c r="J36" i="17"/>
  <c r="Q35" i="17"/>
  <c r="AB35" i="17"/>
  <c r="O36" i="17"/>
  <c r="N35" i="17"/>
  <c r="X37" i="17"/>
  <c r="H35" i="17"/>
  <c r="AA37" i="17"/>
  <c r="M36" i="17"/>
  <c r="G35" i="17"/>
  <c r="J35" i="17"/>
  <c r="W37" i="17"/>
  <c r="N36" i="17"/>
  <c r="H36" i="17"/>
  <c r="Y18" i="17"/>
  <c r="Y44" i="17"/>
  <c r="K43" i="17"/>
  <c r="O43" i="17"/>
  <c r="H44" i="17"/>
  <c r="N44" i="17"/>
  <c r="P43" i="17"/>
  <c r="O44" i="17"/>
  <c r="N45" i="17"/>
  <c r="I43" i="17"/>
  <c r="AB43" i="17"/>
  <c r="V44" i="17"/>
  <c r="T45" i="17"/>
  <c r="N43" i="17"/>
  <c r="L44" i="17"/>
  <c r="F45" i="17"/>
  <c r="AA45" i="17"/>
  <c r="E45" i="17"/>
  <c r="U45" i="17"/>
  <c r="I44" i="17"/>
  <c r="S44" i="17"/>
  <c r="X44" i="17"/>
  <c r="R45" i="17"/>
  <c r="W45" i="17"/>
  <c r="V43" i="17"/>
  <c r="T44" i="17"/>
  <c r="S45" i="17"/>
  <c r="M43" i="17"/>
  <c r="F44" i="17"/>
  <c r="AA44" i="17"/>
  <c r="Z45" i="17"/>
  <c r="S43" i="17"/>
  <c r="R44" i="17"/>
  <c r="K45" i="17"/>
  <c r="Q43" i="17"/>
  <c r="I45" i="17"/>
  <c r="R22" i="17"/>
  <c r="T22" i="17"/>
  <c r="L18" i="17"/>
  <c r="O22" i="17"/>
  <c r="V22" i="17"/>
  <c r="X22" i="17"/>
  <c r="N22" i="17"/>
  <c r="Z18" i="17"/>
  <c r="U18" i="17"/>
  <c r="P18" i="17"/>
  <c r="S18" i="17"/>
  <c r="V18" i="17"/>
  <c r="H18" i="17"/>
  <c r="M18" i="17"/>
  <c r="N18" i="17"/>
  <c r="AB18" i="17"/>
  <c r="F18" i="17"/>
  <c r="X18" i="17"/>
  <c r="E18" i="17"/>
  <c r="J18" i="17"/>
  <c r="G18" i="17"/>
  <c r="AC15" i="17"/>
  <c r="W18" i="17"/>
  <c r="I18" i="17"/>
  <c r="AC17" i="17"/>
  <c r="O18" i="17"/>
  <c r="AC16" i="17"/>
  <c r="Q18" i="17"/>
  <c r="R18" i="17"/>
  <c r="K18" i="17"/>
  <c r="T18" i="17"/>
  <c r="AA18" i="17"/>
  <c r="AG39" i="17"/>
  <c r="AG36" i="17"/>
  <c r="AG37" i="17" s="1"/>
  <c r="AA22" i="17" l="1"/>
  <c r="S58" i="17"/>
  <c r="K58" i="17"/>
  <c r="U58" i="17"/>
  <c r="AA58" i="17"/>
  <c r="I58" i="17"/>
  <c r="L58" i="17"/>
  <c r="H58" i="17"/>
  <c r="V58" i="17"/>
  <c r="S22" i="17"/>
  <c r="Q58" i="17"/>
  <c r="Y22" i="17"/>
  <c r="W26" i="17"/>
  <c r="V26" i="17"/>
  <c r="J58" i="17"/>
  <c r="J26" i="17"/>
  <c r="J22" i="17"/>
  <c r="E58" i="17"/>
  <c r="F58" i="17"/>
  <c r="U22" i="17"/>
  <c r="Q26" i="17"/>
  <c r="R34" i="17"/>
  <c r="AC20" i="17"/>
  <c r="AD20" i="17"/>
  <c r="Y58" i="17"/>
  <c r="K26" i="17"/>
  <c r="T58" i="17"/>
  <c r="P58" i="17"/>
  <c r="R26" i="17"/>
  <c r="AB58" i="17"/>
  <c r="K34" i="17"/>
  <c r="W58" i="17"/>
  <c r="Z26" i="17"/>
  <c r="AD55" i="17"/>
  <c r="M58" i="17"/>
  <c r="AC21" i="17"/>
  <c r="Z58" i="17"/>
  <c r="AC55" i="17"/>
  <c r="O58" i="17"/>
  <c r="L34" i="17"/>
  <c r="R58" i="17"/>
  <c r="AD57" i="17"/>
  <c r="X58" i="17"/>
  <c r="G58" i="17"/>
  <c r="N58" i="17"/>
  <c r="AC19" i="17"/>
  <c r="AD56" i="17"/>
  <c r="Q22" i="17"/>
  <c r="AD21" i="17"/>
  <c r="AC56" i="17"/>
  <c r="W34" i="17"/>
  <c r="AC57" i="17"/>
  <c r="Z34" i="17"/>
  <c r="E26" i="17"/>
  <c r="O26" i="17"/>
  <c r="L26" i="17"/>
  <c r="T34" i="17"/>
  <c r="H26" i="17"/>
  <c r="F26" i="17"/>
  <c r="I26" i="17"/>
  <c r="AD32" i="17"/>
  <c r="AB26" i="17"/>
  <c r="Y26" i="17"/>
  <c r="P34" i="17"/>
  <c r="U34" i="17"/>
  <c r="P26" i="17"/>
  <c r="N26" i="17"/>
  <c r="G26" i="17"/>
  <c r="G34" i="17"/>
  <c r="AD23" i="17"/>
  <c r="X26" i="17"/>
  <c r="U26" i="17"/>
  <c r="T26" i="17"/>
  <c r="E34" i="17"/>
  <c r="M26" i="17"/>
  <c r="Y34" i="17"/>
  <c r="Q34" i="17"/>
  <c r="X34" i="17"/>
  <c r="W54" i="17"/>
  <c r="I34" i="17"/>
  <c r="J34" i="17"/>
  <c r="V34" i="17"/>
  <c r="AA26" i="17"/>
  <c r="V42" i="17"/>
  <c r="AD31" i="17"/>
  <c r="AB34" i="17"/>
  <c r="S34" i="17"/>
  <c r="N34" i="17"/>
  <c r="AC32" i="17"/>
  <c r="AA42" i="17"/>
  <c r="AC31" i="17"/>
  <c r="AA34" i="17"/>
  <c r="AD33" i="17"/>
  <c r="H34" i="17"/>
  <c r="M34" i="17"/>
  <c r="F34" i="17"/>
  <c r="AD25" i="17"/>
  <c r="E42" i="17"/>
  <c r="R54" i="17"/>
  <c r="T54" i="17"/>
  <c r="AC33" i="17"/>
  <c r="O34" i="17"/>
  <c r="L42" i="17"/>
  <c r="AC25" i="17"/>
  <c r="AC23" i="17"/>
  <c r="X54" i="17"/>
  <c r="M54" i="17"/>
  <c r="F54" i="17"/>
  <c r="L54" i="17"/>
  <c r="Z50" i="17"/>
  <c r="E54" i="17"/>
  <c r="O54" i="17"/>
  <c r="K50" i="17"/>
  <c r="AD24" i="17"/>
  <c r="U42" i="17"/>
  <c r="M50" i="17"/>
  <c r="M42" i="17"/>
  <c r="Z42" i="17"/>
  <c r="O42" i="17"/>
  <c r="I54" i="17"/>
  <c r="G54" i="17"/>
  <c r="AA54" i="17"/>
  <c r="H54" i="17"/>
  <c r="Z54" i="17"/>
  <c r="Q54" i="17"/>
  <c r="AD52" i="17"/>
  <c r="X50" i="17"/>
  <c r="AD51" i="17"/>
  <c r="S54" i="17"/>
  <c r="K42" i="17"/>
  <c r="P54" i="17"/>
  <c r="J42" i="17"/>
  <c r="V54" i="17"/>
  <c r="H50" i="17"/>
  <c r="Q50" i="17"/>
  <c r="O50" i="17"/>
  <c r="R50" i="17"/>
  <c r="AD53" i="17"/>
  <c r="AC53" i="17"/>
  <c r="AC52" i="17"/>
  <c r="AC51" i="17"/>
  <c r="N54" i="17"/>
  <c r="Y42" i="17"/>
  <c r="J50" i="17"/>
  <c r="U54" i="17"/>
  <c r="K54" i="17"/>
  <c r="J54" i="17"/>
  <c r="E50" i="17"/>
  <c r="W50" i="17"/>
  <c r="F42" i="17"/>
  <c r="R42" i="17"/>
  <c r="W42" i="17"/>
  <c r="S42" i="17"/>
  <c r="N42" i="17"/>
  <c r="Y54" i="17"/>
  <c r="AD39" i="17"/>
  <c r="AA50" i="17"/>
  <c r="T42" i="17"/>
  <c r="P42" i="17"/>
  <c r="G42" i="17"/>
  <c r="AD40" i="17"/>
  <c r="AC41" i="17"/>
  <c r="X42" i="17"/>
  <c r="AD41" i="17"/>
  <c r="AC40" i="17"/>
  <c r="AB42" i="17"/>
  <c r="I42" i="17"/>
  <c r="AC39" i="17"/>
  <c r="I50" i="17"/>
  <c r="F50" i="17"/>
  <c r="S26" i="17"/>
  <c r="Q42" i="17"/>
  <c r="X46" i="17"/>
  <c r="H42" i="17"/>
  <c r="AC24" i="17"/>
  <c r="P50" i="17"/>
  <c r="L50" i="17"/>
  <c r="N50" i="17"/>
  <c r="G50" i="17"/>
  <c r="Y50" i="17"/>
  <c r="S50" i="17"/>
  <c r="V50" i="17"/>
  <c r="U50" i="17"/>
  <c r="AC48" i="17"/>
  <c r="AD48" i="17"/>
  <c r="AC47" i="17"/>
  <c r="AB50" i="17"/>
  <c r="T50" i="17"/>
  <c r="AC49" i="17"/>
  <c r="AD47" i="17"/>
  <c r="AD49" i="17"/>
  <c r="Z14" i="17"/>
  <c r="AD18" i="17"/>
  <c r="AD11" i="17"/>
  <c r="AD44" i="17"/>
  <c r="AD36" i="17"/>
  <c r="AD45" i="17"/>
  <c r="AD35" i="17"/>
  <c r="AD28" i="17"/>
  <c r="AD37" i="17"/>
  <c r="AD13" i="17"/>
  <c r="AD12" i="17"/>
  <c r="AD29" i="17"/>
  <c r="AD43" i="17"/>
  <c r="AD27" i="17"/>
  <c r="W46" i="17"/>
  <c r="L30" i="17"/>
  <c r="N30" i="17"/>
  <c r="AB30" i="17"/>
  <c r="AB14" i="17"/>
  <c r="Q38" i="17"/>
  <c r="Z38" i="17"/>
  <c r="G46" i="17"/>
  <c r="Q46" i="17"/>
  <c r="G38" i="17"/>
  <c r="Y46" i="17"/>
  <c r="AA14" i="17"/>
  <c r="H38" i="17"/>
  <c r="L38" i="17"/>
  <c r="P30" i="17"/>
  <c r="F30" i="17"/>
  <c r="U30" i="17"/>
  <c r="P14" i="17"/>
  <c r="J46" i="17"/>
  <c r="S14" i="17"/>
  <c r="X38" i="17"/>
  <c r="K14" i="17"/>
  <c r="R38" i="17"/>
  <c r="W38" i="17"/>
  <c r="V38" i="17"/>
  <c r="X30" i="17"/>
  <c r="U46" i="17"/>
  <c r="M38" i="17"/>
  <c r="T38" i="17"/>
  <c r="Y38" i="17"/>
  <c r="T30" i="17"/>
  <c r="H30" i="17"/>
  <c r="Q30" i="17"/>
  <c r="AC11" i="17"/>
  <c r="Y14" i="17"/>
  <c r="W14" i="17"/>
  <c r="H14" i="17"/>
  <c r="O14" i="17"/>
  <c r="J14" i="17"/>
  <c r="Y30" i="17"/>
  <c r="F38" i="17"/>
  <c r="E14" i="17"/>
  <c r="L46" i="17"/>
  <c r="AB46" i="17"/>
  <c r="P46" i="17"/>
  <c r="I38" i="17"/>
  <c r="M46" i="17"/>
  <c r="O30" i="17"/>
  <c r="X14" i="17"/>
  <c r="Z46" i="17"/>
  <c r="H46" i="17"/>
  <c r="K38" i="17"/>
  <c r="Z30" i="17"/>
  <c r="N38" i="17"/>
  <c r="K30" i="17"/>
  <c r="V30" i="17"/>
  <c r="J30" i="17"/>
  <c r="AC13" i="17"/>
  <c r="V14" i="17"/>
  <c r="R14" i="17"/>
  <c r="AC29" i="17"/>
  <c r="I14" i="17"/>
  <c r="Q14" i="17"/>
  <c r="J38" i="17"/>
  <c r="P38" i="17"/>
  <c r="E30" i="17"/>
  <c r="AC28" i="17"/>
  <c r="AA30" i="17"/>
  <c r="M30" i="17"/>
  <c r="S30" i="17"/>
  <c r="G30" i="17"/>
  <c r="R30" i="17"/>
  <c r="W30" i="17"/>
  <c r="AC12" i="17"/>
  <c r="M14" i="17"/>
  <c r="L14" i="17"/>
  <c r="T14" i="17"/>
  <c r="N14" i="17"/>
  <c r="U14" i="17"/>
  <c r="G14" i="17"/>
  <c r="AC27" i="17"/>
  <c r="I30" i="17"/>
  <c r="F14" i="17"/>
  <c r="O38" i="17"/>
  <c r="AB38" i="17"/>
  <c r="U38" i="17"/>
  <c r="E38" i="17"/>
  <c r="AA38" i="17"/>
  <c r="S38" i="17"/>
  <c r="AC36" i="17"/>
  <c r="AC35" i="17"/>
  <c r="AC37" i="17"/>
  <c r="F46" i="17"/>
  <c r="O46" i="17"/>
  <c r="AA46" i="17"/>
  <c r="T46" i="17"/>
  <c r="V46" i="17"/>
  <c r="K46" i="17"/>
  <c r="R46" i="17"/>
  <c r="AC44" i="17"/>
  <c r="N46" i="17"/>
  <c r="S46" i="17"/>
  <c r="AC43" i="17"/>
  <c r="AC45" i="17"/>
  <c r="I46" i="17"/>
  <c r="E46" i="17"/>
  <c r="AC18" i="17"/>
  <c r="AG40" i="17"/>
  <c r="AG41" i="17" s="1"/>
  <c r="AG43" i="17"/>
  <c r="AC22" i="17" l="1"/>
  <c r="AD22" i="17"/>
  <c r="AD58" i="17"/>
  <c r="AC58" i="17"/>
  <c r="AC34" i="17"/>
  <c r="AD26" i="17"/>
  <c r="AD34" i="17"/>
  <c r="AC26" i="17"/>
  <c r="AD54" i="17"/>
  <c r="AC54" i="17"/>
  <c r="AC42" i="17"/>
  <c r="AD42" i="17"/>
  <c r="AC50" i="17"/>
  <c r="AD50" i="17"/>
  <c r="AD14" i="17"/>
  <c r="AD30" i="17"/>
  <c r="AD46" i="17"/>
  <c r="AD38" i="17"/>
  <c r="AC14" i="17"/>
  <c r="AC30" i="17"/>
  <c r="AC38" i="17"/>
  <c r="AC46" i="17"/>
  <c r="AG44" i="17"/>
  <c r="AG45" i="17" s="1"/>
  <c r="AG47" i="17"/>
  <c r="AD59" i="17" l="1"/>
  <c r="AG48" i="17"/>
  <c r="AG49" i="17" s="1"/>
  <c r="AG51" i="17"/>
  <c r="AG55" i="17" l="1"/>
  <c r="AG56" i="17" s="1"/>
  <c r="AG57" i="17" s="1"/>
  <c r="AG52" i="17"/>
  <c r="AG53" i="17" s="1"/>
  <c r="AB86" i="14" l="1"/>
  <c r="AA86" i="14"/>
  <c r="Z86" i="14"/>
  <c r="Y86" i="14"/>
  <c r="X86" i="14"/>
  <c r="W86" i="14"/>
  <c r="V86" i="14"/>
  <c r="U86" i="14"/>
  <c r="T86" i="14"/>
  <c r="S86" i="14"/>
  <c r="R86" i="14"/>
  <c r="Q86" i="14"/>
  <c r="P86" i="14"/>
  <c r="O86" i="14"/>
  <c r="N86" i="14"/>
  <c r="M86" i="14"/>
  <c r="L86" i="14"/>
  <c r="K86" i="14"/>
  <c r="J86" i="14"/>
  <c r="I86" i="14"/>
  <c r="H86" i="14"/>
  <c r="G86" i="14"/>
  <c r="F86" i="14"/>
  <c r="E86" i="14"/>
  <c r="AB85" i="14"/>
  <c r="AA85" i="14"/>
  <c r="Z85" i="14"/>
  <c r="Y85" i="14"/>
  <c r="X85" i="14"/>
  <c r="W85" i="14"/>
  <c r="V85" i="14"/>
  <c r="U85" i="14"/>
  <c r="T85" i="14"/>
  <c r="S85" i="14"/>
  <c r="R85" i="14"/>
  <c r="Q85" i="14"/>
  <c r="P85" i="14"/>
  <c r="O85" i="14"/>
  <c r="N85" i="14"/>
  <c r="M85" i="14"/>
  <c r="L85" i="14"/>
  <c r="K85" i="14"/>
  <c r="J85" i="14"/>
  <c r="I85" i="14"/>
  <c r="H85" i="14"/>
  <c r="G85" i="14"/>
  <c r="F85" i="14"/>
  <c r="E85" i="14"/>
  <c r="AB84" i="14"/>
  <c r="AA84" i="14"/>
  <c r="Z84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AB82" i="14"/>
  <c r="AA82" i="14"/>
  <c r="Z82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AB81" i="14"/>
  <c r="AA81" i="14"/>
  <c r="Z81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AB80" i="14"/>
  <c r="AA80" i="14"/>
  <c r="Z80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AB78" i="14"/>
  <c r="AA78" i="14"/>
  <c r="Z78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AB77" i="14"/>
  <c r="AA77" i="14"/>
  <c r="Z77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AB76" i="14"/>
  <c r="AA76" i="14"/>
  <c r="Z76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AB74" i="14"/>
  <c r="AA74" i="14"/>
  <c r="Z74" i="14"/>
  <c r="Y74" i="14"/>
  <c r="X74" i="14"/>
  <c r="W74" i="14"/>
  <c r="V74" i="14"/>
  <c r="U74" i="14"/>
  <c r="T74" i="14"/>
  <c r="S74" i="14"/>
  <c r="R74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E74" i="14"/>
  <c r="AB73" i="14"/>
  <c r="AA73" i="14"/>
  <c r="Z73" i="14"/>
  <c r="Y73" i="14"/>
  <c r="X73" i="14"/>
  <c r="W73" i="14"/>
  <c r="V73" i="14"/>
  <c r="U73" i="14"/>
  <c r="T73" i="14"/>
  <c r="S73" i="14"/>
  <c r="R73" i="14"/>
  <c r="Q73" i="14"/>
  <c r="P73" i="14"/>
  <c r="O73" i="14"/>
  <c r="N73" i="14"/>
  <c r="M73" i="14"/>
  <c r="L73" i="14"/>
  <c r="K73" i="14"/>
  <c r="J73" i="14"/>
  <c r="I73" i="14"/>
  <c r="H73" i="14"/>
  <c r="G73" i="14"/>
  <c r="F73" i="14"/>
  <c r="E73" i="14"/>
  <c r="AB72" i="14"/>
  <c r="AA72" i="14"/>
  <c r="Z72" i="14"/>
  <c r="Y72" i="14"/>
  <c r="X72" i="14"/>
  <c r="W72" i="14"/>
  <c r="V72" i="14"/>
  <c r="U72" i="14"/>
  <c r="T72" i="14"/>
  <c r="S72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AB70" i="14"/>
  <c r="AA70" i="14"/>
  <c r="Z70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AB69" i="14"/>
  <c r="AA69" i="14"/>
  <c r="Z69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AB68" i="14"/>
  <c r="AA68" i="14"/>
  <c r="Z68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AB65" i="14"/>
  <c r="AA65" i="14"/>
  <c r="Z65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Y78" i="15" l="1"/>
  <c r="U78" i="15"/>
  <c r="Q78" i="15"/>
  <c r="M78" i="15"/>
  <c r="I78" i="15"/>
  <c r="E78" i="15"/>
  <c r="Y77" i="15"/>
  <c r="U77" i="15"/>
  <c r="Q77" i="15"/>
  <c r="M77" i="15"/>
  <c r="I77" i="15"/>
  <c r="E77" i="15"/>
  <c r="Y76" i="15"/>
  <c r="U76" i="15"/>
  <c r="Q76" i="15"/>
  <c r="M76" i="15"/>
  <c r="I76" i="15"/>
  <c r="E76" i="15"/>
  <c r="Y74" i="15"/>
  <c r="U74" i="15"/>
  <c r="Q74" i="15"/>
  <c r="M74" i="15"/>
  <c r="I74" i="15"/>
  <c r="E74" i="15"/>
  <c r="Y73" i="15"/>
  <c r="U73" i="15"/>
  <c r="Q73" i="15"/>
  <c r="M73" i="15"/>
  <c r="I73" i="15"/>
  <c r="E73" i="15"/>
  <c r="Y72" i="15"/>
  <c r="U72" i="15"/>
  <c r="Q72" i="15"/>
  <c r="M72" i="15"/>
  <c r="I72" i="15"/>
  <c r="E72" i="15"/>
  <c r="Y70" i="15"/>
  <c r="U70" i="15"/>
  <c r="Q70" i="15"/>
  <c r="M70" i="15"/>
  <c r="I70" i="15"/>
  <c r="E70" i="15"/>
  <c r="Y69" i="15"/>
  <c r="U69" i="15"/>
  <c r="Q69" i="15"/>
  <c r="M69" i="15"/>
  <c r="I69" i="15"/>
  <c r="E69" i="15"/>
  <c r="Y68" i="15"/>
  <c r="U68" i="15"/>
  <c r="Q68" i="15"/>
  <c r="M68" i="15"/>
  <c r="I68" i="15"/>
  <c r="E68" i="15"/>
  <c r="Y66" i="15"/>
  <c r="U66" i="15"/>
  <c r="Q66" i="15"/>
  <c r="M66" i="15"/>
  <c r="I66" i="15"/>
  <c r="E66" i="15"/>
  <c r="Y65" i="15"/>
  <c r="U65" i="15"/>
  <c r="Q65" i="15"/>
  <c r="M65" i="15"/>
  <c r="I65" i="15"/>
  <c r="E65" i="15"/>
  <c r="Y64" i="15"/>
  <c r="U64" i="15"/>
  <c r="Q64" i="15"/>
  <c r="M64" i="15"/>
  <c r="I64" i="15"/>
  <c r="E64" i="15"/>
  <c r="F64" i="15"/>
  <c r="G64" i="15"/>
  <c r="H64" i="15"/>
  <c r="J64" i="15"/>
  <c r="K64" i="15"/>
  <c r="L64" i="15"/>
  <c r="N64" i="15"/>
  <c r="O64" i="15"/>
  <c r="P64" i="15"/>
  <c r="R64" i="15"/>
  <c r="S64" i="15"/>
  <c r="T64" i="15"/>
  <c r="V64" i="15"/>
  <c r="W64" i="15"/>
  <c r="X64" i="15"/>
  <c r="Z64" i="15"/>
  <c r="AA64" i="15"/>
  <c r="AB64" i="15"/>
  <c r="F65" i="15"/>
  <c r="G65" i="15"/>
  <c r="H65" i="15"/>
  <c r="J65" i="15"/>
  <c r="K65" i="15"/>
  <c r="L65" i="15"/>
  <c r="N65" i="15"/>
  <c r="O65" i="15"/>
  <c r="P65" i="15"/>
  <c r="R65" i="15"/>
  <c r="S65" i="15"/>
  <c r="T65" i="15"/>
  <c r="V65" i="15"/>
  <c r="W65" i="15"/>
  <c r="X65" i="15"/>
  <c r="Z65" i="15"/>
  <c r="AA65" i="15"/>
  <c r="AB65" i="15"/>
  <c r="F66" i="15"/>
  <c r="G66" i="15"/>
  <c r="H66" i="15"/>
  <c r="J66" i="15"/>
  <c r="K66" i="15"/>
  <c r="L66" i="15"/>
  <c r="N66" i="15"/>
  <c r="O66" i="15"/>
  <c r="P66" i="15"/>
  <c r="R66" i="15"/>
  <c r="S66" i="15"/>
  <c r="T66" i="15"/>
  <c r="V66" i="15"/>
  <c r="W66" i="15"/>
  <c r="X66" i="15"/>
  <c r="Z66" i="15"/>
  <c r="AA66" i="15"/>
  <c r="AB66" i="15"/>
  <c r="F68" i="15"/>
  <c r="G68" i="15"/>
  <c r="H68" i="15"/>
  <c r="J68" i="15"/>
  <c r="K68" i="15"/>
  <c r="L68" i="15"/>
  <c r="N68" i="15"/>
  <c r="O68" i="15"/>
  <c r="P68" i="15"/>
  <c r="R68" i="15"/>
  <c r="S68" i="15"/>
  <c r="T68" i="15"/>
  <c r="V68" i="15"/>
  <c r="W68" i="15"/>
  <c r="X68" i="15"/>
  <c r="Z68" i="15"/>
  <c r="AA68" i="15"/>
  <c r="AB68" i="15"/>
  <c r="F69" i="15"/>
  <c r="G69" i="15"/>
  <c r="H69" i="15"/>
  <c r="J69" i="15"/>
  <c r="K69" i="15"/>
  <c r="L69" i="15"/>
  <c r="N69" i="15"/>
  <c r="O69" i="15"/>
  <c r="P69" i="15"/>
  <c r="R69" i="15"/>
  <c r="S69" i="15"/>
  <c r="T69" i="15"/>
  <c r="V69" i="15"/>
  <c r="W69" i="15"/>
  <c r="X69" i="15"/>
  <c r="Z69" i="15"/>
  <c r="AA69" i="15"/>
  <c r="AB69" i="15"/>
  <c r="F70" i="15"/>
  <c r="G70" i="15"/>
  <c r="H70" i="15"/>
  <c r="J70" i="15"/>
  <c r="K70" i="15"/>
  <c r="L70" i="15"/>
  <c r="N70" i="15"/>
  <c r="O70" i="15"/>
  <c r="P70" i="15"/>
  <c r="R70" i="15"/>
  <c r="S70" i="15"/>
  <c r="T70" i="15"/>
  <c r="V70" i="15"/>
  <c r="W70" i="15"/>
  <c r="X70" i="15"/>
  <c r="Z70" i="15"/>
  <c r="AA70" i="15"/>
  <c r="AB70" i="15"/>
  <c r="F72" i="15"/>
  <c r="G72" i="15"/>
  <c r="H72" i="15"/>
  <c r="J72" i="15"/>
  <c r="K72" i="15"/>
  <c r="L72" i="15"/>
  <c r="N72" i="15"/>
  <c r="O72" i="15"/>
  <c r="P72" i="15"/>
  <c r="R72" i="15"/>
  <c r="S72" i="15"/>
  <c r="T72" i="15"/>
  <c r="V72" i="15"/>
  <c r="W72" i="15"/>
  <c r="X72" i="15"/>
  <c r="Z72" i="15"/>
  <c r="AA72" i="15"/>
  <c r="AB72" i="15"/>
  <c r="F73" i="15"/>
  <c r="G73" i="15"/>
  <c r="H73" i="15"/>
  <c r="J73" i="15"/>
  <c r="K73" i="15"/>
  <c r="L73" i="15"/>
  <c r="N73" i="15"/>
  <c r="O73" i="15"/>
  <c r="P73" i="15"/>
  <c r="R73" i="15"/>
  <c r="S73" i="15"/>
  <c r="T73" i="15"/>
  <c r="V73" i="15"/>
  <c r="W73" i="15"/>
  <c r="X73" i="15"/>
  <c r="Z73" i="15"/>
  <c r="AA73" i="15"/>
  <c r="AB73" i="15"/>
  <c r="F74" i="15"/>
  <c r="G74" i="15"/>
  <c r="H74" i="15"/>
  <c r="J74" i="15"/>
  <c r="K74" i="15"/>
  <c r="L74" i="15"/>
  <c r="N74" i="15"/>
  <c r="O74" i="15"/>
  <c r="P74" i="15"/>
  <c r="R74" i="15"/>
  <c r="S74" i="15"/>
  <c r="T74" i="15"/>
  <c r="V74" i="15"/>
  <c r="W74" i="15"/>
  <c r="X74" i="15"/>
  <c r="Z74" i="15"/>
  <c r="AA74" i="15"/>
  <c r="AB74" i="15"/>
  <c r="F76" i="15"/>
  <c r="G76" i="15"/>
  <c r="H76" i="15"/>
  <c r="J76" i="15"/>
  <c r="K76" i="15"/>
  <c r="L76" i="15"/>
  <c r="N76" i="15"/>
  <c r="O76" i="15"/>
  <c r="P76" i="15"/>
  <c r="R76" i="15"/>
  <c r="S76" i="15"/>
  <c r="T76" i="15"/>
  <c r="V76" i="15"/>
  <c r="W76" i="15"/>
  <c r="X76" i="15"/>
  <c r="Z76" i="15"/>
  <c r="AA76" i="15"/>
  <c r="AB76" i="15"/>
  <c r="F77" i="15"/>
  <c r="G77" i="15"/>
  <c r="H77" i="15"/>
  <c r="J77" i="15"/>
  <c r="K77" i="15"/>
  <c r="L77" i="15"/>
  <c r="N77" i="15"/>
  <c r="O77" i="15"/>
  <c r="P77" i="15"/>
  <c r="R77" i="15"/>
  <c r="S77" i="15"/>
  <c r="T77" i="15"/>
  <c r="V77" i="15"/>
  <c r="W77" i="15"/>
  <c r="X77" i="15"/>
  <c r="Z77" i="15"/>
  <c r="AA77" i="15"/>
  <c r="AB77" i="15"/>
  <c r="F78" i="15"/>
  <c r="G78" i="15"/>
  <c r="H78" i="15"/>
  <c r="J78" i="15"/>
  <c r="K78" i="15"/>
  <c r="L78" i="15"/>
  <c r="N78" i="15"/>
  <c r="O78" i="15"/>
  <c r="P78" i="15"/>
  <c r="R78" i="15"/>
  <c r="S78" i="15"/>
  <c r="T78" i="15"/>
  <c r="V78" i="15"/>
  <c r="W78" i="15"/>
  <c r="X78" i="15"/>
  <c r="Z78" i="15"/>
  <c r="AA78" i="15"/>
  <c r="AB78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Q80" i="15"/>
  <c r="R80" i="15"/>
  <c r="S80" i="15"/>
  <c r="T80" i="15"/>
  <c r="U80" i="15"/>
  <c r="V80" i="15"/>
  <c r="W80" i="15"/>
  <c r="X80" i="15"/>
  <c r="Y80" i="15"/>
  <c r="Z80" i="15"/>
  <c r="AA80" i="15"/>
  <c r="AB80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T81" i="15"/>
  <c r="U81" i="15"/>
  <c r="V81" i="15"/>
  <c r="W81" i="15"/>
  <c r="X81" i="15"/>
  <c r="Y81" i="15"/>
  <c r="Z81" i="15"/>
  <c r="AA81" i="15"/>
  <c r="AB81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Q82" i="15"/>
  <c r="R82" i="15"/>
  <c r="S82" i="15"/>
  <c r="T82" i="15"/>
  <c r="U82" i="15"/>
  <c r="V82" i="15"/>
  <c r="W82" i="15"/>
  <c r="X82" i="15"/>
  <c r="Y82" i="15"/>
  <c r="Z82" i="15"/>
  <c r="AA82" i="15"/>
  <c r="AB82" i="15"/>
  <c r="C27" i="13" l="1"/>
  <c r="E27" i="13" l="1"/>
  <c r="A55" i="15" l="1"/>
  <c r="A51" i="15"/>
  <c r="A47" i="15"/>
  <c r="A43" i="15"/>
  <c r="A39" i="15"/>
  <c r="A35" i="15"/>
  <c r="A31" i="15"/>
  <c r="A27" i="15"/>
  <c r="A23" i="15"/>
  <c r="A19" i="15"/>
  <c r="A15" i="15"/>
  <c r="A11" i="15"/>
  <c r="A55" i="14"/>
  <c r="A51" i="14"/>
  <c r="A47" i="14"/>
  <c r="A43" i="14"/>
  <c r="A39" i="14"/>
  <c r="A35" i="14"/>
  <c r="A31" i="14"/>
  <c r="A27" i="14"/>
  <c r="A19" i="14"/>
  <c r="A15" i="14"/>
  <c r="A23" i="14"/>
  <c r="A11" i="14"/>
  <c r="A108" i="15" l="1"/>
  <c r="A104" i="15"/>
  <c r="A100" i="15"/>
  <c r="A96" i="15"/>
  <c r="A92" i="15"/>
  <c r="A88" i="15"/>
  <c r="A84" i="15"/>
  <c r="A80" i="15"/>
  <c r="A76" i="15"/>
  <c r="A72" i="15"/>
  <c r="A68" i="15"/>
  <c r="A64" i="15"/>
  <c r="D6" i="15"/>
  <c r="A108" i="14"/>
  <c r="A104" i="14"/>
  <c r="A100" i="14"/>
  <c r="A96" i="14"/>
  <c r="A92" i="14"/>
  <c r="A88" i="14"/>
  <c r="A84" i="14"/>
  <c r="A80" i="14"/>
  <c r="A76" i="14"/>
  <c r="A72" i="14"/>
  <c r="A68" i="14"/>
  <c r="A64" i="14"/>
  <c r="D6" i="14"/>
  <c r="B13" i="13"/>
  <c r="J108" i="14" l="1"/>
  <c r="A10" i="15" l="1"/>
  <c r="D11" i="15"/>
  <c r="D12" i="15"/>
  <c r="AG12" i="15"/>
  <c r="AG13" i="15" s="1"/>
  <c r="D13" i="15"/>
  <c r="D15" i="15"/>
  <c r="AF15" i="15"/>
  <c r="AF19" i="15" s="1"/>
  <c r="AF23" i="15" s="1"/>
  <c r="AF27" i="15" s="1"/>
  <c r="AF31" i="15" s="1"/>
  <c r="AF35" i="15" s="1"/>
  <c r="AF39" i="15" s="1"/>
  <c r="AF43" i="15" s="1"/>
  <c r="AF47" i="15" s="1"/>
  <c r="AF51" i="15" s="1"/>
  <c r="AF55" i="15" s="1"/>
  <c r="AG15" i="15"/>
  <c r="AG16" i="15" s="1"/>
  <c r="AG17" i="15" s="1"/>
  <c r="D16" i="15"/>
  <c r="AF16" i="15"/>
  <c r="AF20" i="15" s="1"/>
  <c r="AF24" i="15" s="1"/>
  <c r="AF28" i="15" s="1"/>
  <c r="AF32" i="15" s="1"/>
  <c r="AF36" i="15" s="1"/>
  <c r="AF40" i="15" s="1"/>
  <c r="AF44" i="15" s="1"/>
  <c r="AF48" i="15" s="1"/>
  <c r="AF52" i="15" s="1"/>
  <c r="AF56" i="15" s="1"/>
  <c r="D17" i="15"/>
  <c r="AF17" i="15"/>
  <c r="AF21" i="15" s="1"/>
  <c r="AF25" i="15" s="1"/>
  <c r="AF29" i="15" s="1"/>
  <c r="AF33" i="15" s="1"/>
  <c r="AF37" i="15" s="1"/>
  <c r="AF41" i="15" s="1"/>
  <c r="AF45" i="15" s="1"/>
  <c r="AF49" i="15" s="1"/>
  <c r="AF53" i="15" s="1"/>
  <c r="AF57" i="15" s="1"/>
  <c r="D19" i="15"/>
  <c r="D20" i="15"/>
  <c r="D21" i="15"/>
  <c r="D23" i="15"/>
  <c r="D24" i="15"/>
  <c r="D25" i="15"/>
  <c r="D27" i="15"/>
  <c r="D28" i="15"/>
  <c r="D29" i="15"/>
  <c r="D31" i="15"/>
  <c r="D32" i="15"/>
  <c r="D33" i="15"/>
  <c r="D35" i="15"/>
  <c r="D36" i="15"/>
  <c r="D37" i="15"/>
  <c r="D39" i="15"/>
  <c r="D40" i="15"/>
  <c r="D41" i="15"/>
  <c r="D43" i="15"/>
  <c r="D44" i="15"/>
  <c r="D45" i="15"/>
  <c r="D47" i="15"/>
  <c r="D48" i="15"/>
  <c r="D49" i="15"/>
  <c r="D51" i="15"/>
  <c r="D52" i="15"/>
  <c r="D53" i="15"/>
  <c r="D55" i="15"/>
  <c r="D56" i="15"/>
  <c r="D57" i="15"/>
  <c r="A63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Q84" i="15"/>
  <c r="R84" i="15"/>
  <c r="S84" i="15"/>
  <c r="T84" i="15"/>
  <c r="U84" i="15"/>
  <c r="V84" i="15"/>
  <c r="W84" i="15"/>
  <c r="X84" i="15"/>
  <c r="Y84" i="15"/>
  <c r="Z84" i="15"/>
  <c r="AA84" i="15"/>
  <c r="AB84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Q85" i="15"/>
  <c r="R85" i="15"/>
  <c r="S85" i="15"/>
  <c r="T85" i="15"/>
  <c r="U85" i="15"/>
  <c r="V85" i="15"/>
  <c r="W85" i="15"/>
  <c r="X85" i="15"/>
  <c r="Y85" i="15"/>
  <c r="Z85" i="15"/>
  <c r="AA85" i="15"/>
  <c r="AB85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Q86" i="15"/>
  <c r="R86" i="15"/>
  <c r="S86" i="15"/>
  <c r="T86" i="15"/>
  <c r="U86" i="15"/>
  <c r="V86" i="15"/>
  <c r="W86" i="15"/>
  <c r="X86" i="15"/>
  <c r="Y86" i="15"/>
  <c r="Z86" i="15"/>
  <c r="AA86" i="15"/>
  <c r="AB86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Q88" i="15"/>
  <c r="R88" i="15"/>
  <c r="S88" i="15"/>
  <c r="T88" i="15"/>
  <c r="U88" i="15"/>
  <c r="V88" i="15"/>
  <c r="W88" i="15"/>
  <c r="X88" i="15"/>
  <c r="Y88" i="15"/>
  <c r="Z88" i="15"/>
  <c r="AA88" i="15"/>
  <c r="AB88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Q89" i="15"/>
  <c r="R89" i="15"/>
  <c r="S89" i="15"/>
  <c r="T89" i="15"/>
  <c r="U89" i="15"/>
  <c r="V89" i="15"/>
  <c r="W89" i="15"/>
  <c r="X89" i="15"/>
  <c r="Y89" i="15"/>
  <c r="Z89" i="15"/>
  <c r="AA89" i="15"/>
  <c r="AB89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Q90" i="15"/>
  <c r="R90" i="15"/>
  <c r="S90" i="15"/>
  <c r="T90" i="15"/>
  <c r="U90" i="15"/>
  <c r="V90" i="15"/>
  <c r="W90" i="15"/>
  <c r="X90" i="15"/>
  <c r="Y90" i="15"/>
  <c r="Z90" i="15"/>
  <c r="AA90" i="15"/>
  <c r="AB90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Q92" i="15"/>
  <c r="R92" i="15"/>
  <c r="S92" i="15"/>
  <c r="T92" i="15"/>
  <c r="U92" i="15"/>
  <c r="V92" i="15"/>
  <c r="W92" i="15"/>
  <c r="X92" i="15"/>
  <c r="Y92" i="15"/>
  <c r="Z92" i="15"/>
  <c r="AA92" i="15"/>
  <c r="AB92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Q93" i="15"/>
  <c r="R93" i="15"/>
  <c r="S93" i="15"/>
  <c r="T93" i="15"/>
  <c r="U93" i="15"/>
  <c r="V93" i="15"/>
  <c r="W93" i="15"/>
  <c r="X93" i="15"/>
  <c r="Y93" i="15"/>
  <c r="Z93" i="15"/>
  <c r="AA93" i="15"/>
  <c r="AB93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Q94" i="15"/>
  <c r="R94" i="15"/>
  <c r="S94" i="15"/>
  <c r="T94" i="15"/>
  <c r="U94" i="15"/>
  <c r="V94" i="15"/>
  <c r="W94" i="15"/>
  <c r="X94" i="15"/>
  <c r="Y94" i="15"/>
  <c r="Z94" i="15"/>
  <c r="AA94" i="15"/>
  <c r="AB94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Q96" i="15"/>
  <c r="R96" i="15"/>
  <c r="S96" i="15"/>
  <c r="T96" i="15"/>
  <c r="U96" i="15"/>
  <c r="V96" i="15"/>
  <c r="W96" i="15"/>
  <c r="X96" i="15"/>
  <c r="Y96" i="15"/>
  <c r="Z96" i="15"/>
  <c r="AA96" i="15"/>
  <c r="AB96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Q97" i="15"/>
  <c r="R97" i="15"/>
  <c r="S97" i="15"/>
  <c r="T97" i="15"/>
  <c r="U97" i="15"/>
  <c r="V97" i="15"/>
  <c r="W97" i="15"/>
  <c r="X97" i="15"/>
  <c r="Y97" i="15"/>
  <c r="Z97" i="15"/>
  <c r="AA97" i="15"/>
  <c r="AB97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Q98" i="15"/>
  <c r="R98" i="15"/>
  <c r="S98" i="15"/>
  <c r="T98" i="15"/>
  <c r="U98" i="15"/>
  <c r="V98" i="15"/>
  <c r="W98" i="15"/>
  <c r="X98" i="15"/>
  <c r="Y98" i="15"/>
  <c r="Z98" i="15"/>
  <c r="AA98" i="15"/>
  <c r="AB98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Q100" i="15"/>
  <c r="R100" i="15"/>
  <c r="S100" i="15"/>
  <c r="T100" i="15"/>
  <c r="U100" i="15"/>
  <c r="V100" i="15"/>
  <c r="W100" i="15"/>
  <c r="X100" i="15"/>
  <c r="Y100" i="15"/>
  <c r="Z100" i="15"/>
  <c r="AA100" i="15"/>
  <c r="AB100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U101" i="15"/>
  <c r="V101" i="15"/>
  <c r="W101" i="15"/>
  <c r="X101" i="15"/>
  <c r="Y101" i="15"/>
  <c r="Z101" i="15"/>
  <c r="AA101" i="15"/>
  <c r="AB101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Q102" i="15"/>
  <c r="R102" i="15"/>
  <c r="S102" i="15"/>
  <c r="T102" i="15"/>
  <c r="U102" i="15"/>
  <c r="V102" i="15"/>
  <c r="W102" i="15"/>
  <c r="X102" i="15"/>
  <c r="Y102" i="15"/>
  <c r="Z102" i="15"/>
  <c r="AA102" i="15"/>
  <c r="AB102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Q104" i="15"/>
  <c r="R104" i="15"/>
  <c r="S104" i="15"/>
  <c r="T104" i="15"/>
  <c r="U104" i="15"/>
  <c r="V104" i="15"/>
  <c r="W104" i="15"/>
  <c r="X104" i="15"/>
  <c r="Y104" i="15"/>
  <c r="Z104" i="15"/>
  <c r="AA104" i="15"/>
  <c r="AB104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Q105" i="15"/>
  <c r="R105" i="15"/>
  <c r="S105" i="15"/>
  <c r="T105" i="15"/>
  <c r="U105" i="15"/>
  <c r="V105" i="15"/>
  <c r="W105" i="15"/>
  <c r="X105" i="15"/>
  <c r="Y105" i="15"/>
  <c r="Z105" i="15"/>
  <c r="AA105" i="15"/>
  <c r="AB105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Q106" i="15"/>
  <c r="R106" i="15"/>
  <c r="S106" i="15"/>
  <c r="T106" i="15"/>
  <c r="U106" i="15"/>
  <c r="V106" i="15"/>
  <c r="W106" i="15"/>
  <c r="X106" i="15"/>
  <c r="Y106" i="15"/>
  <c r="Z106" i="15"/>
  <c r="AA106" i="15"/>
  <c r="AB106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Q108" i="15"/>
  <c r="R108" i="15"/>
  <c r="S108" i="15"/>
  <c r="T108" i="15"/>
  <c r="U108" i="15"/>
  <c r="V108" i="15"/>
  <c r="W108" i="15"/>
  <c r="X108" i="15"/>
  <c r="Y108" i="15"/>
  <c r="Z108" i="15"/>
  <c r="AA108" i="15"/>
  <c r="AB108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Q109" i="15"/>
  <c r="R109" i="15"/>
  <c r="S109" i="15"/>
  <c r="T109" i="15"/>
  <c r="U109" i="15"/>
  <c r="V109" i="15"/>
  <c r="W109" i="15"/>
  <c r="X109" i="15"/>
  <c r="Y109" i="15"/>
  <c r="Z109" i="15"/>
  <c r="AA109" i="15"/>
  <c r="AB109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Q110" i="15"/>
  <c r="R110" i="15"/>
  <c r="S110" i="15"/>
  <c r="T110" i="15"/>
  <c r="U110" i="15"/>
  <c r="V110" i="15"/>
  <c r="W110" i="15"/>
  <c r="X110" i="15"/>
  <c r="Y110" i="15"/>
  <c r="Z110" i="15"/>
  <c r="AA110" i="15"/>
  <c r="AB110" i="15"/>
  <c r="A10" i="14"/>
  <c r="B11" i="14"/>
  <c r="D11" i="14"/>
  <c r="D12" i="14"/>
  <c r="D65" i="14" s="1"/>
  <c r="AG12" i="14"/>
  <c r="AG13" i="14" s="1"/>
  <c r="D13" i="14"/>
  <c r="D66" i="14" s="1"/>
  <c r="AC66" i="14" s="1"/>
  <c r="B15" i="14"/>
  <c r="D15" i="14"/>
  <c r="D68" i="14" s="1"/>
  <c r="AF15" i="14"/>
  <c r="AG15" i="14"/>
  <c r="AG16" i="14" s="1"/>
  <c r="AG17" i="14" s="1"/>
  <c r="D16" i="14"/>
  <c r="D69" i="14" s="1"/>
  <c r="AF16" i="14"/>
  <c r="AF20" i="14" s="1"/>
  <c r="AF24" i="14" s="1"/>
  <c r="AF28" i="14" s="1"/>
  <c r="AF32" i="14" s="1"/>
  <c r="AF36" i="14" s="1"/>
  <c r="AF40" i="14" s="1"/>
  <c r="AF44" i="14" s="1"/>
  <c r="AF48" i="14" s="1"/>
  <c r="AF52" i="14" s="1"/>
  <c r="AF56" i="14" s="1"/>
  <c r="D17" i="14"/>
  <c r="D70" i="14" s="1"/>
  <c r="AF17" i="14"/>
  <c r="AF21" i="14" s="1"/>
  <c r="AF25" i="14" s="1"/>
  <c r="AF29" i="14" s="1"/>
  <c r="AF33" i="14" s="1"/>
  <c r="AF37" i="14" s="1"/>
  <c r="AF41" i="14" s="1"/>
  <c r="AF45" i="14" s="1"/>
  <c r="AF49" i="14" s="1"/>
  <c r="AF53" i="14" s="1"/>
  <c r="AF57" i="14" s="1"/>
  <c r="B19" i="14"/>
  <c r="D19" i="14"/>
  <c r="D72" i="14" s="1"/>
  <c r="AF19" i="14"/>
  <c r="AF23" i="14" s="1"/>
  <c r="AF27" i="14" s="1"/>
  <c r="AF31" i="14" s="1"/>
  <c r="AF35" i="14" s="1"/>
  <c r="AF39" i="14" s="1"/>
  <c r="AF43" i="14" s="1"/>
  <c r="AF47" i="14" s="1"/>
  <c r="AF51" i="14" s="1"/>
  <c r="AF55" i="14" s="1"/>
  <c r="D20" i="14"/>
  <c r="D73" i="14" s="1"/>
  <c r="D21" i="14"/>
  <c r="D74" i="14" s="1"/>
  <c r="B23" i="14"/>
  <c r="D23" i="14"/>
  <c r="D76" i="14" s="1"/>
  <c r="D24" i="14"/>
  <c r="D77" i="14" s="1"/>
  <c r="D25" i="14"/>
  <c r="D78" i="14" s="1"/>
  <c r="B27" i="14"/>
  <c r="D27" i="14"/>
  <c r="D80" i="14" s="1"/>
  <c r="D28" i="14"/>
  <c r="D81" i="14" s="1"/>
  <c r="D29" i="14"/>
  <c r="D82" i="14" s="1"/>
  <c r="B31" i="14"/>
  <c r="D31" i="14"/>
  <c r="D84" i="14" s="1"/>
  <c r="D32" i="14"/>
  <c r="D85" i="14" s="1"/>
  <c r="D33" i="14"/>
  <c r="D86" i="14" s="1"/>
  <c r="B35" i="14"/>
  <c r="D35" i="14"/>
  <c r="D88" i="14" s="1"/>
  <c r="D36" i="14"/>
  <c r="D89" i="14" s="1"/>
  <c r="D37" i="14"/>
  <c r="D90" i="14" s="1"/>
  <c r="B39" i="14"/>
  <c r="D39" i="14"/>
  <c r="D92" i="14" s="1"/>
  <c r="D40" i="14"/>
  <c r="D93" i="14" s="1"/>
  <c r="D41" i="14"/>
  <c r="D94" i="14" s="1"/>
  <c r="B43" i="14"/>
  <c r="D43" i="14"/>
  <c r="D96" i="14" s="1"/>
  <c r="D44" i="14"/>
  <c r="D97" i="14" s="1"/>
  <c r="D45" i="14"/>
  <c r="D98" i="14" s="1"/>
  <c r="B47" i="14"/>
  <c r="D47" i="14"/>
  <c r="D100" i="14" s="1"/>
  <c r="D48" i="14"/>
  <c r="D101" i="14" s="1"/>
  <c r="D49" i="14"/>
  <c r="D102" i="14" s="1"/>
  <c r="B51" i="14"/>
  <c r="D51" i="14"/>
  <c r="D104" i="14" s="1"/>
  <c r="D52" i="14"/>
  <c r="D105" i="14" s="1"/>
  <c r="D53" i="14"/>
  <c r="D106" i="14" s="1"/>
  <c r="B55" i="14"/>
  <c r="D55" i="14"/>
  <c r="D108" i="14" s="1"/>
  <c r="D56" i="14"/>
  <c r="D109" i="14" s="1"/>
  <c r="D57" i="14"/>
  <c r="D110" i="14" s="1"/>
  <c r="A63" i="14"/>
  <c r="E88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E89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R89" i="14"/>
  <c r="S89" i="14"/>
  <c r="T89" i="14"/>
  <c r="U89" i="14"/>
  <c r="V89" i="14"/>
  <c r="W89" i="14"/>
  <c r="X89" i="14"/>
  <c r="Y89" i="14"/>
  <c r="Z89" i="14"/>
  <c r="AA89" i="14"/>
  <c r="AB89" i="14"/>
  <c r="E90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R90" i="14"/>
  <c r="S90" i="14"/>
  <c r="T90" i="14"/>
  <c r="U90" i="14"/>
  <c r="V90" i="14"/>
  <c r="W90" i="14"/>
  <c r="X90" i="14"/>
  <c r="Y90" i="14"/>
  <c r="Z90" i="14"/>
  <c r="AA90" i="14"/>
  <c r="AB90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R93" i="14"/>
  <c r="S93" i="14"/>
  <c r="T93" i="14"/>
  <c r="U93" i="14"/>
  <c r="V93" i="14"/>
  <c r="W93" i="14"/>
  <c r="X93" i="14"/>
  <c r="Y93" i="14"/>
  <c r="Z93" i="14"/>
  <c r="AA93" i="14"/>
  <c r="AB93" i="14"/>
  <c r="E94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R94" i="14"/>
  <c r="S94" i="14"/>
  <c r="T94" i="14"/>
  <c r="U94" i="14"/>
  <c r="V94" i="14"/>
  <c r="W94" i="14"/>
  <c r="X94" i="14"/>
  <c r="Y94" i="14"/>
  <c r="Z94" i="14"/>
  <c r="AA94" i="14"/>
  <c r="AB94" i="14"/>
  <c r="E96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AA97" i="14"/>
  <c r="AB97" i="14"/>
  <c r="E98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Z98" i="14"/>
  <c r="AA98" i="14"/>
  <c r="AB98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X100" i="14"/>
  <c r="Y100" i="14"/>
  <c r="Z100" i="14"/>
  <c r="AA100" i="14"/>
  <c r="AB100" i="14"/>
  <c r="E101" i="14"/>
  <c r="F101" i="14"/>
  <c r="G101" i="14"/>
  <c r="H101" i="14"/>
  <c r="I101" i="14"/>
  <c r="J101" i="14"/>
  <c r="K101" i="14"/>
  <c r="L101" i="14"/>
  <c r="M101" i="14"/>
  <c r="N101" i="14"/>
  <c r="O101" i="14"/>
  <c r="P101" i="14"/>
  <c r="Q101" i="14"/>
  <c r="R101" i="14"/>
  <c r="S101" i="14"/>
  <c r="T101" i="14"/>
  <c r="U101" i="14"/>
  <c r="V101" i="14"/>
  <c r="W101" i="14"/>
  <c r="X101" i="14"/>
  <c r="Y101" i="14"/>
  <c r="Z101" i="14"/>
  <c r="AA101" i="14"/>
  <c r="AB101" i="14"/>
  <c r="E102" i="14"/>
  <c r="F102" i="14"/>
  <c r="G102" i="14"/>
  <c r="H102" i="14"/>
  <c r="I102" i="14"/>
  <c r="J102" i="14"/>
  <c r="K102" i="14"/>
  <c r="L102" i="14"/>
  <c r="M102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AB102" i="14"/>
  <c r="E104" i="14"/>
  <c r="F104" i="14"/>
  <c r="G104" i="14"/>
  <c r="H104" i="14"/>
  <c r="I104" i="14"/>
  <c r="J104" i="14"/>
  <c r="K104" i="14"/>
  <c r="L104" i="14"/>
  <c r="M104" i="14"/>
  <c r="N104" i="14"/>
  <c r="O104" i="14"/>
  <c r="P104" i="14"/>
  <c r="Q104" i="14"/>
  <c r="R104" i="14"/>
  <c r="S104" i="14"/>
  <c r="T104" i="14"/>
  <c r="U104" i="14"/>
  <c r="V104" i="14"/>
  <c r="W104" i="14"/>
  <c r="X104" i="14"/>
  <c r="Y104" i="14"/>
  <c r="Z104" i="14"/>
  <c r="AA104" i="14"/>
  <c r="AB104" i="14"/>
  <c r="E105" i="14"/>
  <c r="F105" i="14"/>
  <c r="G105" i="14"/>
  <c r="H105" i="14"/>
  <c r="I105" i="14"/>
  <c r="J105" i="14"/>
  <c r="K105" i="14"/>
  <c r="L105" i="14"/>
  <c r="M105" i="14"/>
  <c r="N105" i="14"/>
  <c r="O105" i="14"/>
  <c r="P105" i="14"/>
  <c r="Q105" i="14"/>
  <c r="R105" i="14"/>
  <c r="S105" i="14"/>
  <c r="T105" i="14"/>
  <c r="U105" i="14"/>
  <c r="V105" i="14"/>
  <c r="W105" i="14"/>
  <c r="X105" i="14"/>
  <c r="Y105" i="14"/>
  <c r="Z105" i="14"/>
  <c r="AA105" i="14"/>
  <c r="AB105" i="14"/>
  <c r="E106" i="14"/>
  <c r="F106" i="14"/>
  <c r="G106" i="14"/>
  <c r="H106" i="14"/>
  <c r="I106" i="14"/>
  <c r="J106" i="14"/>
  <c r="K106" i="14"/>
  <c r="L106" i="14"/>
  <c r="M106" i="14"/>
  <c r="N106" i="14"/>
  <c r="O106" i="14"/>
  <c r="P106" i="14"/>
  <c r="Q106" i="14"/>
  <c r="R106" i="14"/>
  <c r="S106" i="14"/>
  <c r="T106" i="14"/>
  <c r="U106" i="14"/>
  <c r="V106" i="14"/>
  <c r="W106" i="14"/>
  <c r="X106" i="14"/>
  <c r="Y106" i="14"/>
  <c r="Z106" i="14"/>
  <c r="AA106" i="14"/>
  <c r="AB106" i="14"/>
  <c r="E108" i="14"/>
  <c r="F108" i="14"/>
  <c r="G108" i="14"/>
  <c r="H108" i="14"/>
  <c r="I108" i="14"/>
  <c r="K108" i="14"/>
  <c r="L108" i="14"/>
  <c r="M108" i="14"/>
  <c r="N108" i="14"/>
  <c r="O108" i="14"/>
  <c r="P108" i="14"/>
  <c r="Q108" i="14"/>
  <c r="R108" i="14"/>
  <c r="S108" i="14"/>
  <c r="T108" i="14"/>
  <c r="U108" i="14"/>
  <c r="V108" i="14"/>
  <c r="W108" i="14"/>
  <c r="X108" i="14"/>
  <c r="Y108" i="14"/>
  <c r="Z108" i="14"/>
  <c r="AA108" i="14"/>
  <c r="AB108" i="14"/>
  <c r="E109" i="14"/>
  <c r="F109" i="14"/>
  <c r="G109" i="14"/>
  <c r="H109" i="14"/>
  <c r="I109" i="14"/>
  <c r="J109" i="14"/>
  <c r="K109" i="14"/>
  <c r="L109" i="14"/>
  <c r="M109" i="14"/>
  <c r="N109" i="14"/>
  <c r="O109" i="14"/>
  <c r="P109" i="14"/>
  <c r="Q109" i="14"/>
  <c r="R109" i="14"/>
  <c r="S109" i="14"/>
  <c r="T109" i="14"/>
  <c r="U109" i="14"/>
  <c r="V109" i="14"/>
  <c r="W109" i="14"/>
  <c r="X109" i="14"/>
  <c r="Y109" i="14"/>
  <c r="Z109" i="14"/>
  <c r="AA109" i="14"/>
  <c r="AB109" i="14"/>
  <c r="E110" i="14"/>
  <c r="F110" i="14"/>
  <c r="G110" i="14"/>
  <c r="H110" i="14"/>
  <c r="I110" i="14"/>
  <c r="J110" i="14"/>
  <c r="K110" i="14"/>
  <c r="L110" i="14"/>
  <c r="M110" i="14"/>
  <c r="N110" i="14"/>
  <c r="O110" i="14"/>
  <c r="P110" i="14"/>
  <c r="Q110" i="14"/>
  <c r="R110" i="14"/>
  <c r="S110" i="14"/>
  <c r="T110" i="14"/>
  <c r="U110" i="14"/>
  <c r="V110" i="14"/>
  <c r="W110" i="14"/>
  <c r="X110" i="14"/>
  <c r="Y110" i="14"/>
  <c r="Z110" i="14"/>
  <c r="AA110" i="14"/>
  <c r="AB110" i="14"/>
  <c r="D108" i="15" l="1"/>
  <c r="D102" i="15"/>
  <c r="D97" i="15"/>
  <c r="D92" i="15"/>
  <c r="D86" i="15"/>
  <c r="D81" i="15"/>
  <c r="D76" i="15"/>
  <c r="D106" i="15"/>
  <c r="D101" i="15"/>
  <c r="E103" i="15" s="1"/>
  <c r="D96" i="15"/>
  <c r="D90" i="15"/>
  <c r="AC90" i="15" s="1"/>
  <c r="D85" i="15"/>
  <c r="D80" i="15"/>
  <c r="D74" i="15"/>
  <c r="D70" i="15"/>
  <c r="D110" i="15"/>
  <c r="D105" i="15"/>
  <c r="D100" i="15"/>
  <c r="D94" i="15"/>
  <c r="D89" i="15"/>
  <c r="D84" i="15"/>
  <c r="D78" i="15"/>
  <c r="S79" i="15" s="1"/>
  <c r="D73" i="15"/>
  <c r="V75" i="15" s="1"/>
  <c r="D64" i="15"/>
  <c r="AC64" i="15" s="1"/>
  <c r="D109" i="15"/>
  <c r="D104" i="15"/>
  <c r="D98" i="15"/>
  <c r="D93" i="15"/>
  <c r="D88" i="15"/>
  <c r="D82" i="15"/>
  <c r="N83" i="15" s="1"/>
  <c r="D77" i="15"/>
  <c r="D72" i="15"/>
  <c r="D69" i="15"/>
  <c r="D66" i="15"/>
  <c r="AC66" i="15" s="1"/>
  <c r="AA83" i="14"/>
  <c r="P83" i="14"/>
  <c r="F83" i="14"/>
  <c r="E83" i="14"/>
  <c r="J83" i="14"/>
  <c r="Z83" i="14"/>
  <c r="N83" i="14"/>
  <c r="R83" i="14"/>
  <c r="M83" i="14"/>
  <c r="V83" i="14"/>
  <c r="K83" i="14"/>
  <c r="S83" i="14"/>
  <c r="T83" i="14"/>
  <c r="Y83" i="14"/>
  <c r="L83" i="14"/>
  <c r="W83" i="14"/>
  <c r="X83" i="14"/>
  <c r="I83" i="14"/>
  <c r="O83" i="14"/>
  <c r="U83" i="14"/>
  <c r="G83" i="14"/>
  <c r="AB83" i="14"/>
  <c r="Q83" i="14"/>
  <c r="H83" i="14"/>
  <c r="M79" i="14"/>
  <c r="Z79" i="14"/>
  <c r="N79" i="14"/>
  <c r="AA79" i="14"/>
  <c r="E79" i="14"/>
  <c r="V79" i="14"/>
  <c r="K79" i="14"/>
  <c r="P79" i="14"/>
  <c r="R79" i="14"/>
  <c r="J79" i="14"/>
  <c r="F79" i="14"/>
  <c r="S79" i="14"/>
  <c r="T79" i="14"/>
  <c r="Y79" i="14"/>
  <c r="O79" i="14"/>
  <c r="W79" i="14"/>
  <c r="X79" i="14"/>
  <c r="I79" i="14"/>
  <c r="L79" i="14"/>
  <c r="G79" i="14"/>
  <c r="H79" i="14"/>
  <c r="AB79" i="14"/>
  <c r="Q79" i="14"/>
  <c r="U79" i="14"/>
  <c r="V75" i="14"/>
  <c r="K75" i="14"/>
  <c r="R75" i="14"/>
  <c r="J75" i="14"/>
  <c r="Z75" i="14"/>
  <c r="M75" i="14"/>
  <c r="AA75" i="14"/>
  <c r="P75" i="14"/>
  <c r="F75" i="14"/>
  <c r="E75" i="14"/>
  <c r="N75" i="14"/>
  <c r="S75" i="14"/>
  <c r="X75" i="14"/>
  <c r="Y75" i="14"/>
  <c r="U75" i="14"/>
  <c r="W75" i="14"/>
  <c r="H75" i="14"/>
  <c r="AB75" i="14"/>
  <c r="I75" i="14"/>
  <c r="G75" i="14"/>
  <c r="L75" i="14"/>
  <c r="Q75" i="14"/>
  <c r="O75" i="14"/>
  <c r="T75" i="14"/>
  <c r="AB71" i="14"/>
  <c r="K71" i="14"/>
  <c r="W71" i="14"/>
  <c r="G71" i="14"/>
  <c r="S71" i="14"/>
  <c r="O71" i="14"/>
  <c r="I71" i="14"/>
  <c r="F71" i="14"/>
  <c r="R71" i="14"/>
  <c r="H71" i="14"/>
  <c r="X71" i="14"/>
  <c r="Y71" i="14"/>
  <c r="J71" i="14"/>
  <c r="T71" i="14"/>
  <c r="M71" i="14"/>
  <c r="N71" i="14"/>
  <c r="Z71" i="14"/>
  <c r="AA71" i="14"/>
  <c r="L71" i="14"/>
  <c r="E71" i="14"/>
  <c r="Q71" i="14"/>
  <c r="V71" i="14"/>
  <c r="U71" i="14"/>
  <c r="P71" i="14"/>
  <c r="F83" i="15"/>
  <c r="J83" i="15"/>
  <c r="V83" i="15"/>
  <c r="Z83" i="15"/>
  <c r="E83" i="15"/>
  <c r="U83" i="15"/>
  <c r="G83" i="15"/>
  <c r="K83" i="15"/>
  <c r="O83" i="15"/>
  <c r="S83" i="15"/>
  <c r="W83" i="15"/>
  <c r="AA83" i="15"/>
  <c r="M83" i="15"/>
  <c r="Y83" i="15"/>
  <c r="H83" i="15"/>
  <c r="L83" i="15"/>
  <c r="P83" i="15"/>
  <c r="T83" i="15"/>
  <c r="X83" i="15"/>
  <c r="AB83" i="15"/>
  <c r="I83" i="15"/>
  <c r="Q83" i="15"/>
  <c r="AG19" i="15"/>
  <c r="AG20" i="15" s="1"/>
  <c r="AG21" i="15" s="1"/>
  <c r="AG19" i="14"/>
  <c r="AG20" i="14" s="1"/>
  <c r="AG21" i="14" s="1"/>
  <c r="D68" i="15"/>
  <c r="D65" i="15"/>
  <c r="D14" i="14"/>
  <c r="AC105" i="15"/>
  <c r="AC106" i="15"/>
  <c r="D107" i="15"/>
  <c r="D111" i="14"/>
  <c r="D107" i="14"/>
  <c r="D103" i="14"/>
  <c r="D99" i="14"/>
  <c r="D95" i="14"/>
  <c r="D91" i="14"/>
  <c r="D87" i="14"/>
  <c r="D83" i="14"/>
  <c r="D79" i="14"/>
  <c r="D75" i="14"/>
  <c r="D71" i="14"/>
  <c r="D64" i="14"/>
  <c r="D22" i="14"/>
  <c r="AC74" i="14"/>
  <c r="AC73" i="14"/>
  <c r="AC70" i="14"/>
  <c r="AC69" i="14"/>
  <c r="D50" i="14"/>
  <c r="AC110" i="15"/>
  <c r="AC108" i="15"/>
  <c r="AC109" i="15"/>
  <c r="D58" i="14"/>
  <c r="D34" i="14"/>
  <c r="D111" i="15"/>
  <c r="AC101" i="15"/>
  <c r="AC70" i="15"/>
  <c r="AC102" i="15"/>
  <c r="AC69" i="15"/>
  <c r="D95" i="15"/>
  <c r="D83" i="15"/>
  <c r="D58" i="15"/>
  <c r="D50" i="15"/>
  <c r="D14" i="15"/>
  <c r="D42" i="15"/>
  <c r="D26" i="15"/>
  <c r="D22" i="15"/>
  <c r="D42" i="14"/>
  <c r="D54" i="14"/>
  <c r="D26" i="14"/>
  <c r="D38" i="14"/>
  <c r="AC82" i="14"/>
  <c r="AC65" i="14"/>
  <c r="D46" i="14"/>
  <c r="D30" i="14"/>
  <c r="D18" i="14"/>
  <c r="D18" i="15"/>
  <c r="AC94" i="15"/>
  <c r="D54" i="15"/>
  <c r="D46" i="15"/>
  <c r="D38" i="15"/>
  <c r="D34" i="15"/>
  <c r="D30" i="15"/>
  <c r="AA111" i="15"/>
  <c r="Y111" i="15"/>
  <c r="W111" i="15"/>
  <c r="U111" i="15"/>
  <c r="S111" i="15"/>
  <c r="Q111" i="15"/>
  <c r="O111" i="15"/>
  <c r="M111" i="15"/>
  <c r="K111" i="15"/>
  <c r="I111" i="15"/>
  <c r="G111" i="15"/>
  <c r="E111" i="15"/>
  <c r="AB111" i="15"/>
  <c r="Z111" i="15"/>
  <c r="X111" i="15"/>
  <c r="V111" i="15"/>
  <c r="T111" i="15"/>
  <c r="R111" i="15"/>
  <c r="P111" i="15"/>
  <c r="N111" i="15"/>
  <c r="L111" i="15"/>
  <c r="J111" i="15"/>
  <c r="H111" i="15"/>
  <c r="F111" i="15"/>
  <c r="AA107" i="15"/>
  <c r="Y107" i="15"/>
  <c r="W107" i="15"/>
  <c r="U107" i="15"/>
  <c r="S107" i="15"/>
  <c r="Q107" i="15"/>
  <c r="O107" i="15"/>
  <c r="M107" i="15"/>
  <c r="K107" i="15"/>
  <c r="I107" i="15"/>
  <c r="G107" i="15"/>
  <c r="E107" i="15"/>
  <c r="AB107" i="15"/>
  <c r="Z107" i="15"/>
  <c r="X107" i="15"/>
  <c r="V107" i="15"/>
  <c r="T107" i="15"/>
  <c r="R107" i="15"/>
  <c r="P107" i="15"/>
  <c r="N107" i="15"/>
  <c r="L107" i="15"/>
  <c r="J107" i="15"/>
  <c r="H107" i="15"/>
  <c r="F107" i="15"/>
  <c r="M103" i="15"/>
  <c r="I103" i="15"/>
  <c r="G103" i="15"/>
  <c r="N103" i="15"/>
  <c r="J103" i="15"/>
  <c r="H103" i="15"/>
  <c r="AA95" i="15"/>
  <c r="Y95" i="15"/>
  <c r="W95" i="15"/>
  <c r="U95" i="15"/>
  <c r="S95" i="15"/>
  <c r="Q95" i="15"/>
  <c r="O95" i="15"/>
  <c r="M95" i="15"/>
  <c r="K95" i="15"/>
  <c r="I95" i="15"/>
  <c r="G95" i="15"/>
  <c r="E95" i="15"/>
  <c r="AB95" i="15"/>
  <c r="Z95" i="15"/>
  <c r="X95" i="15"/>
  <c r="V95" i="15"/>
  <c r="T95" i="15"/>
  <c r="R95" i="15"/>
  <c r="P95" i="15"/>
  <c r="N95" i="15"/>
  <c r="L95" i="15"/>
  <c r="J95" i="15"/>
  <c r="H95" i="15"/>
  <c r="F95" i="15"/>
  <c r="AC93" i="15"/>
  <c r="AC81" i="15"/>
  <c r="AC82" i="15"/>
  <c r="AC80" i="15"/>
  <c r="AC72" i="14"/>
  <c r="AC88" i="15"/>
  <c r="AC89" i="15"/>
  <c r="AC74" i="15"/>
  <c r="AC72" i="15"/>
  <c r="AC84" i="14"/>
  <c r="AB87" i="14"/>
  <c r="AB111" i="14"/>
  <c r="Z111" i="14"/>
  <c r="X111" i="14"/>
  <c r="V111" i="14"/>
  <c r="T111" i="14"/>
  <c r="R111" i="14"/>
  <c r="P111" i="14"/>
  <c r="N111" i="14"/>
  <c r="L111" i="14"/>
  <c r="J111" i="14"/>
  <c r="H111" i="14"/>
  <c r="F111" i="14"/>
  <c r="AB107" i="14"/>
  <c r="Z107" i="14"/>
  <c r="X107" i="14"/>
  <c r="V107" i="14"/>
  <c r="T107" i="14"/>
  <c r="R107" i="14"/>
  <c r="P107" i="14"/>
  <c r="N107" i="14"/>
  <c r="L107" i="14"/>
  <c r="J107" i="14"/>
  <c r="H107" i="14"/>
  <c r="F107" i="14"/>
  <c r="AB103" i="14"/>
  <c r="Z103" i="14"/>
  <c r="X103" i="14"/>
  <c r="V103" i="14"/>
  <c r="T103" i="14"/>
  <c r="R103" i="14"/>
  <c r="P103" i="14"/>
  <c r="N103" i="14"/>
  <c r="L103" i="14"/>
  <c r="J103" i="14"/>
  <c r="H103" i="14"/>
  <c r="F103" i="14"/>
  <c r="AB99" i="14"/>
  <c r="Z99" i="14"/>
  <c r="X99" i="14"/>
  <c r="V99" i="14"/>
  <c r="T99" i="14"/>
  <c r="R99" i="14"/>
  <c r="P99" i="14"/>
  <c r="N99" i="14"/>
  <c r="L99" i="14"/>
  <c r="J99" i="14"/>
  <c r="H99" i="14"/>
  <c r="F99" i="14"/>
  <c r="AB95" i="14"/>
  <c r="Z95" i="14"/>
  <c r="X95" i="14"/>
  <c r="V95" i="14"/>
  <c r="T95" i="14"/>
  <c r="R95" i="14"/>
  <c r="P95" i="14"/>
  <c r="N95" i="14"/>
  <c r="L95" i="14"/>
  <c r="J95" i="14"/>
  <c r="H95" i="14"/>
  <c r="F95" i="14"/>
  <c r="AB91" i="14"/>
  <c r="Z91" i="14"/>
  <c r="X91" i="14"/>
  <c r="V91" i="14"/>
  <c r="T91" i="14"/>
  <c r="R91" i="14"/>
  <c r="P91" i="14"/>
  <c r="N91" i="14"/>
  <c r="L91" i="14"/>
  <c r="J91" i="14"/>
  <c r="H91" i="14"/>
  <c r="F91" i="14"/>
  <c r="Z87" i="14"/>
  <c r="X87" i="14"/>
  <c r="V87" i="14"/>
  <c r="T87" i="14"/>
  <c r="R87" i="14"/>
  <c r="P87" i="14"/>
  <c r="N87" i="14"/>
  <c r="L87" i="14"/>
  <c r="J87" i="14"/>
  <c r="H87" i="14"/>
  <c r="F87" i="14"/>
  <c r="AA111" i="14"/>
  <c r="Y111" i="14"/>
  <c r="W111" i="14"/>
  <c r="U111" i="14"/>
  <c r="S111" i="14"/>
  <c r="Q111" i="14"/>
  <c r="O111" i="14"/>
  <c r="M111" i="14"/>
  <c r="K111" i="14"/>
  <c r="I111" i="14"/>
  <c r="G111" i="14"/>
  <c r="E111" i="14"/>
  <c r="AA107" i="14"/>
  <c r="Y107" i="14"/>
  <c r="W107" i="14"/>
  <c r="U107" i="14"/>
  <c r="S107" i="14"/>
  <c r="Q107" i="14"/>
  <c r="O107" i="14"/>
  <c r="M107" i="14"/>
  <c r="K107" i="14"/>
  <c r="I107" i="14"/>
  <c r="G107" i="14"/>
  <c r="E107" i="14"/>
  <c r="AA103" i="14"/>
  <c r="Y103" i="14"/>
  <c r="W103" i="14"/>
  <c r="U103" i="14"/>
  <c r="S103" i="14"/>
  <c r="Q103" i="14"/>
  <c r="O103" i="14"/>
  <c r="M103" i="14"/>
  <c r="K103" i="14"/>
  <c r="I103" i="14"/>
  <c r="G103" i="14"/>
  <c r="E103" i="14"/>
  <c r="AA99" i="14"/>
  <c r="Y99" i="14"/>
  <c r="W99" i="14"/>
  <c r="U99" i="14"/>
  <c r="S99" i="14"/>
  <c r="Q99" i="14"/>
  <c r="O99" i="14"/>
  <c r="M99" i="14"/>
  <c r="K99" i="14"/>
  <c r="I99" i="14"/>
  <c r="G99" i="14"/>
  <c r="E99" i="14"/>
  <c r="AA95" i="14"/>
  <c r="Y95" i="14"/>
  <c r="W95" i="14"/>
  <c r="U95" i="14"/>
  <c r="S95" i="14"/>
  <c r="Q95" i="14"/>
  <c r="O95" i="14"/>
  <c r="M95" i="14"/>
  <c r="K95" i="14"/>
  <c r="I95" i="14"/>
  <c r="G95" i="14"/>
  <c r="E95" i="14"/>
  <c r="AA91" i="14"/>
  <c r="Y91" i="14"/>
  <c r="W91" i="14"/>
  <c r="U91" i="14"/>
  <c r="S91" i="14"/>
  <c r="Q91" i="14"/>
  <c r="O91" i="14"/>
  <c r="M91" i="14"/>
  <c r="K91" i="14"/>
  <c r="I91" i="14"/>
  <c r="G91" i="14"/>
  <c r="E91" i="14"/>
  <c r="AA87" i="14"/>
  <c r="Y87" i="14"/>
  <c r="W87" i="14"/>
  <c r="U87" i="14"/>
  <c r="S87" i="14"/>
  <c r="Q87" i="14"/>
  <c r="O87" i="14"/>
  <c r="M87" i="14"/>
  <c r="K87" i="14"/>
  <c r="I87" i="14"/>
  <c r="G87" i="14"/>
  <c r="E87" i="14"/>
  <c r="AC90" i="14"/>
  <c r="AC89" i="14"/>
  <c r="AC88" i="14"/>
  <c r="AC94" i="14"/>
  <c r="AC92" i="14"/>
  <c r="AC78" i="14"/>
  <c r="AC76" i="14"/>
  <c r="AC97" i="15"/>
  <c r="AC86" i="15"/>
  <c r="AC93" i="14"/>
  <c r="AC86" i="14"/>
  <c r="AC77" i="14"/>
  <c r="AC104" i="15"/>
  <c r="AC98" i="15"/>
  <c r="AC85" i="14"/>
  <c r="AC80" i="14"/>
  <c r="AC68" i="14"/>
  <c r="AC92" i="15"/>
  <c r="AC76" i="15"/>
  <c r="AC81" i="14"/>
  <c r="AC100" i="15"/>
  <c r="AC77" i="15"/>
  <c r="AC96" i="14"/>
  <c r="AC110" i="14"/>
  <c r="AC109" i="14"/>
  <c r="AC108" i="14"/>
  <c r="AC106" i="14"/>
  <c r="AC105" i="14"/>
  <c r="AC104" i="14"/>
  <c r="AC102" i="14"/>
  <c r="AC101" i="14"/>
  <c r="AC100" i="14"/>
  <c r="AC98" i="14"/>
  <c r="AC97" i="14"/>
  <c r="K87" i="15" l="1"/>
  <c r="H91" i="15"/>
  <c r="N75" i="15"/>
  <c r="J91" i="15"/>
  <c r="H75" i="15"/>
  <c r="N91" i="15"/>
  <c r="G91" i="15"/>
  <c r="AC73" i="15"/>
  <c r="I91" i="15"/>
  <c r="M91" i="15"/>
  <c r="R83" i="15"/>
  <c r="AC83" i="15" s="1"/>
  <c r="R75" i="15"/>
  <c r="K75" i="15"/>
  <c r="E91" i="15"/>
  <c r="K99" i="15"/>
  <c r="M87" i="15"/>
  <c r="AC84" i="15"/>
  <c r="L91" i="15"/>
  <c r="K91" i="15"/>
  <c r="L103" i="15"/>
  <c r="K103" i="15"/>
  <c r="E75" i="15"/>
  <c r="F75" i="15"/>
  <c r="P91" i="15"/>
  <c r="O91" i="15"/>
  <c r="P103" i="15"/>
  <c r="O103" i="15"/>
  <c r="D103" i="15"/>
  <c r="Y75" i="15"/>
  <c r="G75" i="15"/>
  <c r="U75" i="15"/>
  <c r="R91" i="15"/>
  <c r="Q91" i="15"/>
  <c r="R103" i="15"/>
  <c r="Q103" i="15"/>
  <c r="P75" i="15"/>
  <c r="AB75" i="15"/>
  <c r="T91" i="15"/>
  <c r="S91" i="15"/>
  <c r="T103" i="15"/>
  <c r="S103" i="15"/>
  <c r="D75" i="15"/>
  <c r="I75" i="15"/>
  <c r="W75" i="15"/>
  <c r="V91" i="15"/>
  <c r="U91" i="15"/>
  <c r="V103" i="15"/>
  <c r="U103" i="15"/>
  <c r="M75" i="15"/>
  <c r="O75" i="15"/>
  <c r="X91" i="15"/>
  <c r="W91" i="15"/>
  <c r="X103" i="15"/>
  <c r="W103" i="15"/>
  <c r="Q75" i="15"/>
  <c r="J75" i="15"/>
  <c r="N87" i="15"/>
  <c r="Z91" i="15"/>
  <c r="Y91" i="15"/>
  <c r="Z103" i="15"/>
  <c r="Y103" i="15"/>
  <c r="T75" i="15"/>
  <c r="S75" i="15"/>
  <c r="Z75" i="15"/>
  <c r="AB91" i="15"/>
  <c r="AA91" i="15"/>
  <c r="AB103" i="15"/>
  <c r="AA103" i="15"/>
  <c r="D91" i="15"/>
  <c r="L75" i="15"/>
  <c r="AA75" i="15"/>
  <c r="F91" i="15"/>
  <c r="F103" i="15"/>
  <c r="X75" i="15"/>
  <c r="M79" i="15"/>
  <c r="N79" i="15"/>
  <c r="N99" i="15"/>
  <c r="R99" i="15"/>
  <c r="M99" i="15"/>
  <c r="Q99" i="15"/>
  <c r="AC78" i="15"/>
  <c r="AC96" i="15"/>
  <c r="AB79" i="15"/>
  <c r="K79" i="15"/>
  <c r="P87" i="15"/>
  <c r="O87" i="15"/>
  <c r="P99" i="15"/>
  <c r="O99" i="15"/>
  <c r="F79" i="15"/>
  <c r="I79" i="15"/>
  <c r="T87" i="15"/>
  <c r="S87" i="15"/>
  <c r="T99" i="15"/>
  <c r="S99" i="15"/>
  <c r="D99" i="15"/>
  <c r="G79" i="15"/>
  <c r="Z79" i="15"/>
  <c r="V87" i="15"/>
  <c r="U87" i="15"/>
  <c r="V99" i="15"/>
  <c r="U99" i="15"/>
  <c r="L79" i="15"/>
  <c r="U79" i="15"/>
  <c r="Q87" i="15"/>
  <c r="AC85" i="15"/>
  <c r="X87" i="15"/>
  <c r="W87" i="15"/>
  <c r="X99" i="15"/>
  <c r="W99" i="15"/>
  <c r="T79" i="15"/>
  <c r="P79" i="15"/>
  <c r="Z87" i="15"/>
  <c r="Y87" i="15"/>
  <c r="Z99" i="15"/>
  <c r="Y99" i="15"/>
  <c r="D79" i="15"/>
  <c r="O79" i="15"/>
  <c r="J79" i="15"/>
  <c r="AB87" i="15"/>
  <c r="AA87" i="15"/>
  <c r="AB99" i="15"/>
  <c r="AA99" i="15"/>
  <c r="W79" i="15"/>
  <c r="E79" i="15"/>
  <c r="F87" i="15"/>
  <c r="E87" i="15"/>
  <c r="F99" i="15"/>
  <c r="E99" i="15"/>
  <c r="R79" i="15"/>
  <c r="X79" i="15"/>
  <c r="H87" i="15"/>
  <c r="G87" i="15"/>
  <c r="H99" i="15"/>
  <c r="G99" i="15"/>
  <c r="D87" i="15"/>
  <c r="AA79" i="15"/>
  <c r="H79" i="15"/>
  <c r="J87" i="15"/>
  <c r="I87" i="15"/>
  <c r="J99" i="15"/>
  <c r="I99" i="15"/>
  <c r="D67" i="15"/>
  <c r="V79" i="15"/>
  <c r="Y79" i="15"/>
  <c r="R87" i="15"/>
  <c r="L87" i="15"/>
  <c r="L99" i="15"/>
  <c r="Q79" i="15"/>
  <c r="V67" i="14"/>
  <c r="F67" i="14"/>
  <c r="R67" i="14"/>
  <c r="E67" i="14"/>
  <c r="N67" i="14"/>
  <c r="Z67" i="14"/>
  <c r="J67" i="14"/>
  <c r="K67" i="14"/>
  <c r="AA67" i="14"/>
  <c r="P67" i="14"/>
  <c r="M67" i="14"/>
  <c r="W67" i="14"/>
  <c r="O67" i="14"/>
  <c r="T67" i="14"/>
  <c r="Q67" i="14"/>
  <c r="AB67" i="14"/>
  <c r="Y67" i="14"/>
  <c r="S67" i="14"/>
  <c r="H67" i="14"/>
  <c r="X67" i="14"/>
  <c r="U67" i="14"/>
  <c r="G67" i="14"/>
  <c r="L67" i="14"/>
  <c r="I67" i="14"/>
  <c r="M67" i="15"/>
  <c r="F67" i="15"/>
  <c r="AA67" i="15"/>
  <c r="F71" i="15"/>
  <c r="K71" i="15"/>
  <c r="R71" i="15"/>
  <c r="X71" i="15"/>
  <c r="O71" i="15"/>
  <c r="AB71" i="15"/>
  <c r="G71" i="15"/>
  <c r="L71" i="15"/>
  <c r="S71" i="15"/>
  <c r="Z71" i="15"/>
  <c r="J71" i="15"/>
  <c r="H71" i="15"/>
  <c r="N71" i="15"/>
  <c r="V71" i="15"/>
  <c r="AA71" i="15"/>
  <c r="W71" i="15"/>
  <c r="Y71" i="15"/>
  <c r="U71" i="15"/>
  <c r="Q71" i="15"/>
  <c r="M71" i="15"/>
  <c r="E71" i="15"/>
  <c r="T71" i="15"/>
  <c r="I71" i="15"/>
  <c r="P71" i="15"/>
  <c r="Q67" i="15"/>
  <c r="I67" i="15"/>
  <c r="X67" i="15"/>
  <c r="G67" i="15"/>
  <c r="K67" i="15"/>
  <c r="V67" i="15"/>
  <c r="N67" i="15"/>
  <c r="P67" i="15"/>
  <c r="Y67" i="15"/>
  <c r="U67" i="15"/>
  <c r="R67" i="15"/>
  <c r="AB67" i="15"/>
  <c r="Z67" i="15"/>
  <c r="O67" i="15"/>
  <c r="T67" i="15"/>
  <c r="E67" i="15"/>
  <c r="H67" i="15"/>
  <c r="L67" i="15"/>
  <c r="W67" i="15"/>
  <c r="S67" i="15"/>
  <c r="J67" i="15"/>
  <c r="AG23" i="15"/>
  <c r="AG24" i="15" s="1"/>
  <c r="AG25" i="15" s="1"/>
  <c r="AG23" i="14"/>
  <c r="AG27" i="14" s="1"/>
  <c r="AC64" i="14"/>
  <c r="D67" i="14"/>
  <c r="D71" i="15"/>
  <c r="AC68" i="15"/>
  <c r="AC65" i="15"/>
  <c r="AC95" i="15"/>
  <c r="AC111" i="15"/>
  <c r="AC103" i="14"/>
  <c r="AC107" i="14"/>
  <c r="H52" i="14" s="1"/>
  <c r="AC111" i="14"/>
  <c r="AC71" i="14"/>
  <c r="AC75" i="14"/>
  <c r="AC79" i="14"/>
  <c r="AC83" i="14"/>
  <c r="AC87" i="14"/>
  <c r="AC91" i="14"/>
  <c r="AC95" i="14"/>
  <c r="AC99" i="14"/>
  <c r="AC107" i="15"/>
  <c r="AC103" i="15" l="1"/>
  <c r="AC91" i="15"/>
  <c r="AC75" i="15"/>
  <c r="AC87" i="15"/>
  <c r="AC99" i="15"/>
  <c r="AC79" i="15"/>
  <c r="AC67" i="14"/>
  <c r="I11" i="14" s="1"/>
  <c r="AG27" i="15"/>
  <c r="AG31" i="15" s="1"/>
  <c r="AG24" i="14"/>
  <c r="AG25" i="14" s="1"/>
  <c r="G56" i="15"/>
  <c r="AC71" i="15"/>
  <c r="Y17" i="15" s="1"/>
  <c r="AC67" i="15"/>
  <c r="Y25" i="14"/>
  <c r="U25" i="14"/>
  <c r="Q25" i="14"/>
  <c r="M25" i="14"/>
  <c r="I25" i="14"/>
  <c r="E25" i="14"/>
  <c r="Z24" i="14"/>
  <c r="V24" i="14"/>
  <c r="R24" i="14"/>
  <c r="N24" i="14"/>
  <c r="J24" i="14"/>
  <c r="F24" i="14"/>
  <c r="Y23" i="14"/>
  <c r="U23" i="14"/>
  <c r="Q23" i="14"/>
  <c r="M23" i="14"/>
  <c r="I23" i="14"/>
  <c r="E23" i="14"/>
  <c r="Z25" i="14"/>
  <c r="V25" i="14"/>
  <c r="R25" i="14"/>
  <c r="N25" i="14"/>
  <c r="J25" i="14"/>
  <c r="F25" i="14"/>
  <c r="Y24" i="14"/>
  <c r="U24" i="14"/>
  <c r="Q24" i="14"/>
  <c r="M24" i="14"/>
  <c r="I24" i="14"/>
  <c r="E24" i="14"/>
  <c r="Z23" i="14"/>
  <c r="Z26" i="14" s="1"/>
  <c r="V23" i="14"/>
  <c r="R23" i="14"/>
  <c r="R26" i="14" s="1"/>
  <c r="N23" i="14"/>
  <c r="J23" i="14"/>
  <c r="F23" i="14"/>
  <c r="AA25" i="14"/>
  <c r="W25" i="14"/>
  <c r="S25" i="14"/>
  <c r="O25" i="14"/>
  <c r="K25" i="14"/>
  <c r="G25" i="14"/>
  <c r="AB24" i="14"/>
  <c r="X24" i="14"/>
  <c r="T24" i="14"/>
  <c r="P24" i="14"/>
  <c r="L24" i="14"/>
  <c r="H24" i="14"/>
  <c r="AA23" i="14"/>
  <c r="W23" i="14"/>
  <c r="S23" i="14"/>
  <c r="O23" i="14"/>
  <c r="K23" i="14"/>
  <c r="G23" i="14"/>
  <c r="AB25" i="14"/>
  <c r="X25" i="14"/>
  <c r="T25" i="14"/>
  <c r="P25" i="14"/>
  <c r="L25" i="14"/>
  <c r="H25" i="14"/>
  <c r="AA24" i="14"/>
  <c r="W24" i="14"/>
  <c r="S24" i="14"/>
  <c r="O24" i="14"/>
  <c r="K24" i="14"/>
  <c r="G24" i="14"/>
  <c r="AB23" i="14"/>
  <c r="X23" i="14"/>
  <c r="X26" i="14" s="1"/>
  <c r="T23" i="14"/>
  <c r="P23" i="14"/>
  <c r="L23" i="14"/>
  <c r="H23" i="14"/>
  <c r="AG28" i="14"/>
  <c r="AG29" i="14" s="1"/>
  <c r="AG31" i="14"/>
  <c r="AB37" i="15"/>
  <c r="X37" i="15"/>
  <c r="T37" i="15"/>
  <c r="P37" i="15"/>
  <c r="L37" i="15"/>
  <c r="H37" i="15"/>
  <c r="AB36" i="15"/>
  <c r="X36" i="15"/>
  <c r="T36" i="15"/>
  <c r="P36" i="15"/>
  <c r="L36" i="15"/>
  <c r="H36" i="15"/>
  <c r="AB35" i="15"/>
  <c r="X35" i="15"/>
  <c r="T35" i="15"/>
  <c r="P35" i="15"/>
  <c r="L35" i="15"/>
  <c r="H35" i="15"/>
  <c r="Z37" i="15"/>
  <c r="V37" i="15"/>
  <c r="R37" i="15"/>
  <c r="N37" i="15"/>
  <c r="J37" i="15"/>
  <c r="F37" i="15"/>
  <c r="Z36" i="15"/>
  <c r="V36" i="15"/>
  <c r="R36" i="15"/>
  <c r="N36" i="15"/>
  <c r="J36" i="15"/>
  <c r="F36" i="15"/>
  <c r="Z35" i="15"/>
  <c r="V35" i="15"/>
  <c r="R35" i="15"/>
  <c r="N35" i="15"/>
  <c r="J35" i="15"/>
  <c r="Y37" i="15"/>
  <c r="U37" i="15"/>
  <c r="Q37" i="15"/>
  <c r="M37" i="15"/>
  <c r="I37" i="15"/>
  <c r="E37" i="15"/>
  <c r="Y36" i="15"/>
  <c r="U36" i="15"/>
  <c r="Q36" i="15"/>
  <c r="M36" i="15"/>
  <c r="I36" i="15"/>
  <c r="E36" i="15"/>
  <c r="Y35" i="15"/>
  <c r="U35" i="15"/>
  <c r="Q35" i="15"/>
  <c r="M35" i="15"/>
  <c r="I35" i="15"/>
  <c r="E35" i="15"/>
  <c r="F35" i="15"/>
  <c r="AA37" i="15"/>
  <c r="W37" i="15"/>
  <c r="S37" i="15"/>
  <c r="O37" i="15"/>
  <c r="K37" i="15"/>
  <c r="G37" i="15"/>
  <c r="AA36" i="15"/>
  <c r="W36" i="15"/>
  <c r="S36" i="15"/>
  <c r="O36" i="15"/>
  <c r="K36" i="15"/>
  <c r="G36" i="15"/>
  <c r="AA35" i="15"/>
  <c r="W35" i="15"/>
  <c r="S35" i="15"/>
  <c r="O35" i="15"/>
  <c r="K35" i="15"/>
  <c r="G35" i="15"/>
  <c r="Z33" i="14"/>
  <c r="V33" i="14"/>
  <c r="R33" i="14"/>
  <c r="N33" i="14"/>
  <c r="J33" i="14"/>
  <c r="F33" i="14"/>
  <c r="Z32" i="14"/>
  <c r="V32" i="14"/>
  <c r="R32" i="14"/>
  <c r="N32" i="14"/>
  <c r="J32" i="14"/>
  <c r="F32" i="14"/>
  <c r="Z31" i="14"/>
  <c r="V31" i="14"/>
  <c r="R31" i="14"/>
  <c r="N31" i="14"/>
  <c r="J31" i="14"/>
  <c r="F31" i="14"/>
  <c r="AA33" i="14"/>
  <c r="W33" i="14"/>
  <c r="S33" i="14"/>
  <c r="O33" i="14"/>
  <c r="K33" i="14"/>
  <c r="G33" i="14"/>
  <c r="AA32" i="14"/>
  <c r="W32" i="14"/>
  <c r="S32" i="14"/>
  <c r="O32" i="14"/>
  <c r="K32" i="14"/>
  <c r="G32" i="14"/>
  <c r="AA31" i="14"/>
  <c r="W31" i="14"/>
  <c r="S31" i="14"/>
  <c r="O31" i="14"/>
  <c r="K31" i="14"/>
  <c r="G31" i="14"/>
  <c r="AB33" i="14"/>
  <c r="X33" i="14"/>
  <c r="T33" i="14"/>
  <c r="P33" i="14"/>
  <c r="L33" i="14"/>
  <c r="H33" i="14"/>
  <c r="AB32" i="14"/>
  <c r="X32" i="14"/>
  <c r="T32" i="14"/>
  <c r="P32" i="14"/>
  <c r="L32" i="14"/>
  <c r="H32" i="14"/>
  <c r="AB31" i="14"/>
  <c r="X31" i="14"/>
  <c r="T31" i="14"/>
  <c r="P31" i="14"/>
  <c r="L31" i="14"/>
  <c r="H31" i="14"/>
  <c r="Y33" i="14"/>
  <c r="U33" i="14"/>
  <c r="Q33" i="14"/>
  <c r="M33" i="14"/>
  <c r="I33" i="14"/>
  <c r="E33" i="14"/>
  <c r="Y32" i="14"/>
  <c r="U32" i="14"/>
  <c r="Q32" i="14"/>
  <c r="M32" i="14"/>
  <c r="I32" i="14"/>
  <c r="E32" i="14"/>
  <c r="Y31" i="14"/>
  <c r="U31" i="14"/>
  <c r="Q31" i="14"/>
  <c r="M31" i="14"/>
  <c r="I31" i="14"/>
  <c r="E31" i="14"/>
  <c r="F43" i="15"/>
  <c r="J43" i="15"/>
  <c r="N43" i="15"/>
  <c r="R43" i="15"/>
  <c r="V43" i="15"/>
  <c r="Z43" i="15"/>
  <c r="F44" i="15"/>
  <c r="H43" i="15"/>
  <c r="L43" i="15"/>
  <c r="P43" i="15"/>
  <c r="T43" i="15"/>
  <c r="X43" i="15"/>
  <c r="AB43" i="15"/>
  <c r="AA45" i="15"/>
  <c r="W45" i="15"/>
  <c r="S45" i="15"/>
  <c r="O45" i="15"/>
  <c r="K45" i="15"/>
  <c r="G45" i="15"/>
  <c r="AA44" i="15"/>
  <c r="W44" i="15"/>
  <c r="S44" i="15"/>
  <c r="O44" i="15"/>
  <c r="K44" i="15"/>
  <c r="G44" i="15"/>
  <c r="AA43" i="15"/>
  <c r="W43" i="15"/>
  <c r="S43" i="15"/>
  <c r="O43" i="15"/>
  <c r="K43" i="15"/>
  <c r="G43" i="15"/>
  <c r="Z45" i="15"/>
  <c r="V45" i="15"/>
  <c r="R45" i="15"/>
  <c r="N45" i="15"/>
  <c r="J45" i="15"/>
  <c r="F45" i="15"/>
  <c r="Z44" i="15"/>
  <c r="V44" i="15"/>
  <c r="R44" i="15"/>
  <c r="N44" i="15"/>
  <c r="J44" i="15"/>
  <c r="Y45" i="15"/>
  <c r="U45" i="15"/>
  <c r="Q45" i="15"/>
  <c r="M45" i="15"/>
  <c r="I45" i="15"/>
  <c r="E45" i="15"/>
  <c r="Y44" i="15"/>
  <c r="U44" i="15"/>
  <c r="Q44" i="15"/>
  <c r="M44" i="15"/>
  <c r="I44" i="15"/>
  <c r="E44" i="15"/>
  <c r="Y43" i="15"/>
  <c r="U43" i="15"/>
  <c r="Q43" i="15"/>
  <c r="M43" i="15"/>
  <c r="I43" i="15"/>
  <c r="E43" i="15"/>
  <c r="AB45" i="15"/>
  <c r="X45" i="15"/>
  <c r="T45" i="15"/>
  <c r="P45" i="15"/>
  <c r="L45" i="15"/>
  <c r="H45" i="15"/>
  <c r="AB44" i="15"/>
  <c r="X44" i="15"/>
  <c r="T44" i="15"/>
  <c r="P44" i="15"/>
  <c r="L44" i="15"/>
  <c r="H44" i="15"/>
  <c r="Z45" i="14"/>
  <c r="V45" i="14"/>
  <c r="R45" i="14"/>
  <c r="N45" i="14"/>
  <c r="J45" i="14"/>
  <c r="F45" i="14"/>
  <c r="Z44" i="14"/>
  <c r="V44" i="14"/>
  <c r="R44" i="14"/>
  <c r="N44" i="14"/>
  <c r="J44" i="14"/>
  <c r="F44" i="14"/>
  <c r="Z43" i="14"/>
  <c r="V43" i="14"/>
  <c r="R43" i="14"/>
  <c r="N43" i="14"/>
  <c r="J43" i="14"/>
  <c r="AB45" i="14"/>
  <c r="X45" i="14"/>
  <c r="T45" i="14"/>
  <c r="P45" i="14"/>
  <c r="L45" i="14"/>
  <c r="H45" i="14"/>
  <c r="AB44" i="14"/>
  <c r="X44" i="14"/>
  <c r="T44" i="14"/>
  <c r="P44" i="14"/>
  <c r="L44" i="14"/>
  <c r="H44" i="14"/>
  <c r="AB43" i="14"/>
  <c r="X43" i="14"/>
  <c r="T43" i="14"/>
  <c r="P43" i="14"/>
  <c r="L43" i="14"/>
  <c r="H43" i="14"/>
  <c r="F43" i="14"/>
  <c r="AA45" i="14"/>
  <c r="W45" i="14"/>
  <c r="S45" i="14"/>
  <c r="O45" i="14"/>
  <c r="K45" i="14"/>
  <c r="G45" i="14"/>
  <c r="Y44" i="14"/>
  <c r="U44" i="14"/>
  <c r="Q44" i="14"/>
  <c r="M44" i="14"/>
  <c r="I44" i="14"/>
  <c r="E44" i="14"/>
  <c r="Y43" i="14"/>
  <c r="U43" i="14"/>
  <c r="Q43" i="14"/>
  <c r="M43" i="14"/>
  <c r="I43" i="14"/>
  <c r="E43" i="14"/>
  <c r="Y45" i="14"/>
  <c r="U45" i="14"/>
  <c r="Q45" i="14"/>
  <c r="M45" i="14"/>
  <c r="I45" i="14"/>
  <c r="E45" i="14"/>
  <c r="AA44" i="14"/>
  <c r="W44" i="14"/>
  <c r="S44" i="14"/>
  <c r="O44" i="14"/>
  <c r="K44" i="14"/>
  <c r="G44" i="14"/>
  <c r="AA43" i="14"/>
  <c r="W43" i="14"/>
  <c r="S43" i="14"/>
  <c r="O43" i="14"/>
  <c r="K43" i="14"/>
  <c r="G43" i="14"/>
  <c r="Z37" i="14"/>
  <c r="V37" i="14"/>
  <c r="R37" i="14"/>
  <c r="N37" i="14"/>
  <c r="J37" i="14"/>
  <c r="F37" i="14"/>
  <c r="Z36" i="14"/>
  <c r="V36" i="14"/>
  <c r="R36" i="14"/>
  <c r="N36" i="14"/>
  <c r="J36" i="14"/>
  <c r="F36" i="14"/>
  <c r="Z35" i="14"/>
  <c r="V35" i="14"/>
  <c r="R35" i="14"/>
  <c r="N35" i="14"/>
  <c r="J35" i="14"/>
  <c r="AB37" i="14"/>
  <c r="X37" i="14"/>
  <c r="T37" i="14"/>
  <c r="P37" i="14"/>
  <c r="L37" i="14"/>
  <c r="H37" i="14"/>
  <c r="AB36" i="14"/>
  <c r="X36" i="14"/>
  <c r="T36" i="14"/>
  <c r="P36" i="14"/>
  <c r="L36" i="14"/>
  <c r="H36" i="14"/>
  <c r="AB35" i="14"/>
  <c r="X35" i="14"/>
  <c r="T35" i="14"/>
  <c r="P35" i="14"/>
  <c r="L35" i="14"/>
  <c r="H35" i="14"/>
  <c r="Y37" i="14"/>
  <c r="U37" i="14"/>
  <c r="Q37" i="14"/>
  <c r="M37" i="14"/>
  <c r="I37" i="14"/>
  <c r="E37" i="14"/>
  <c r="Y36" i="14"/>
  <c r="U36" i="14"/>
  <c r="Q36" i="14"/>
  <c r="M36" i="14"/>
  <c r="I36" i="14"/>
  <c r="E36" i="14"/>
  <c r="Y35" i="14"/>
  <c r="U35" i="14"/>
  <c r="Q35" i="14"/>
  <c r="M35" i="14"/>
  <c r="I35" i="14"/>
  <c r="E35" i="14"/>
  <c r="AA37" i="14"/>
  <c r="W37" i="14"/>
  <c r="S37" i="14"/>
  <c r="O37" i="14"/>
  <c r="K37" i="14"/>
  <c r="G37" i="14"/>
  <c r="AA36" i="14"/>
  <c r="W36" i="14"/>
  <c r="S36" i="14"/>
  <c r="O36" i="14"/>
  <c r="K36" i="14"/>
  <c r="G36" i="14"/>
  <c r="AA35" i="14"/>
  <c r="W35" i="14"/>
  <c r="S35" i="14"/>
  <c r="O35" i="14"/>
  <c r="K35" i="14"/>
  <c r="G35" i="14"/>
  <c r="F35" i="14"/>
  <c r="Z29" i="14"/>
  <c r="V29" i="14"/>
  <c r="R29" i="14"/>
  <c r="N29" i="14"/>
  <c r="J29" i="14"/>
  <c r="F29" i="14"/>
  <c r="Z28" i="14"/>
  <c r="V28" i="14"/>
  <c r="R28" i="14"/>
  <c r="N28" i="14"/>
  <c r="J28" i="14"/>
  <c r="F28" i="14"/>
  <c r="Z27" i="14"/>
  <c r="V27" i="14"/>
  <c r="R27" i="14"/>
  <c r="N27" i="14"/>
  <c r="J27" i="14"/>
  <c r="AB29" i="14"/>
  <c r="X29" i="14"/>
  <c r="T29" i="14"/>
  <c r="P29" i="14"/>
  <c r="L29" i="14"/>
  <c r="H29" i="14"/>
  <c r="AB28" i="14"/>
  <c r="X28" i="14"/>
  <c r="T28" i="14"/>
  <c r="P28" i="14"/>
  <c r="L28" i="14"/>
  <c r="H28" i="14"/>
  <c r="AB27" i="14"/>
  <c r="X27" i="14"/>
  <c r="T27" i="14"/>
  <c r="P27" i="14"/>
  <c r="L27" i="14"/>
  <c r="H27" i="14"/>
  <c r="Y29" i="14"/>
  <c r="U29" i="14"/>
  <c r="Q29" i="14"/>
  <c r="M29" i="14"/>
  <c r="I29" i="14"/>
  <c r="E29" i="14"/>
  <c r="Y28" i="14"/>
  <c r="U28" i="14"/>
  <c r="Q28" i="14"/>
  <c r="M28" i="14"/>
  <c r="I28" i="14"/>
  <c r="E28" i="14"/>
  <c r="Y27" i="14"/>
  <c r="U27" i="14"/>
  <c r="Q27" i="14"/>
  <c r="M27" i="14"/>
  <c r="I27" i="14"/>
  <c r="E27" i="14"/>
  <c r="F27" i="14"/>
  <c r="AA29" i="14"/>
  <c r="W29" i="14"/>
  <c r="S29" i="14"/>
  <c r="O29" i="14"/>
  <c r="K29" i="14"/>
  <c r="G29" i="14"/>
  <c r="AA28" i="14"/>
  <c r="W28" i="14"/>
  <c r="S28" i="14"/>
  <c r="O28" i="14"/>
  <c r="K28" i="14"/>
  <c r="G28" i="14"/>
  <c r="AA27" i="14"/>
  <c r="W27" i="14"/>
  <c r="S27" i="14"/>
  <c r="O27" i="14"/>
  <c r="K27" i="14"/>
  <c r="G27" i="14"/>
  <c r="K19" i="14"/>
  <c r="J20" i="14"/>
  <c r="F20" i="14"/>
  <c r="Z19" i="14"/>
  <c r="V19" i="14"/>
  <c r="R19" i="14"/>
  <c r="N19" i="14"/>
  <c r="J19" i="14"/>
  <c r="I19" i="14"/>
  <c r="G19" i="14"/>
  <c r="L20" i="14"/>
  <c r="H20" i="14"/>
  <c r="AB19" i="14"/>
  <c r="X19" i="14"/>
  <c r="T19" i="14"/>
  <c r="P19" i="14"/>
  <c r="L19" i="14"/>
  <c r="H19" i="14"/>
  <c r="AA21" i="14"/>
  <c r="W21" i="14"/>
  <c r="S21" i="14"/>
  <c r="O21" i="14"/>
  <c r="K21" i="14"/>
  <c r="G21" i="14"/>
  <c r="AA20" i="14"/>
  <c r="W20" i="14"/>
  <c r="S20" i="14"/>
  <c r="O20" i="14"/>
  <c r="K20" i="14"/>
  <c r="G20" i="14"/>
  <c r="AA19" i="14"/>
  <c r="W19" i="14"/>
  <c r="S19" i="14"/>
  <c r="O19" i="14"/>
  <c r="E19" i="14"/>
  <c r="Z21" i="14"/>
  <c r="V21" i="14"/>
  <c r="R21" i="14"/>
  <c r="N21" i="14"/>
  <c r="J21" i="14"/>
  <c r="F21" i="14"/>
  <c r="Z20" i="14"/>
  <c r="V20" i="14"/>
  <c r="R20" i="14"/>
  <c r="N20" i="14"/>
  <c r="Y21" i="14"/>
  <c r="U21" i="14"/>
  <c r="Q21" i="14"/>
  <c r="M21" i="14"/>
  <c r="I21" i="14"/>
  <c r="E21" i="14"/>
  <c r="Y20" i="14"/>
  <c r="U20" i="14"/>
  <c r="Q20" i="14"/>
  <c r="M20" i="14"/>
  <c r="I20" i="14"/>
  <c r="E20" i="14"/>
  <c r="Y19" i="14"/>
  <c r="U19" i="14"/>
  <c r="Q19" i="14"/>
  <c r="M19" i="14"/>
  <c r="AB21" i="14"/>
  <c r="X21" i="14"/>
  <c r="T21" i="14"/>
  <c r="P21" i="14"/>
  <c r="L21" i="14"/>
  <c r="H21" i="14"/>
  <c r="AB20" i="14"/>
  <c r="X20" i="14"/>
  <c r="T20" i="14"/>
  <c r="P20" i="14"/>
  <c r="F19" i="14"/>
  <c r="Z53" i="14"/>
  <c r="V53" i="14"/>
  <c r="R53" i="14"/>
  <c r="N53" i="14"/>
  <c r="J53" i="14"/>
  <c r="F53" i="14"/>
  <c r="Z52" i="14"/>
  <c r="V52" i="14"/>
  <c r="R52" i="14"/>
  <c r="N52" i="14"/>
  <c r="J52" i="14"/>
  <c r="F52" i="14"/>
  <c r="Z51" i="14"/>
  <c r="V51" i="14"/>
  <c r="R51" i="14"/>
  <c r="N51" i="14"/>
  <c r="J51" i="14"/>
  <c r="AB53" i="14"/>
  <c r="X53" i="14"/>
  <c r="T53" i="14"/>
  <c r="P53" i="14"/>
  <c r="L53" i="14"/>
  <c r="H53" i="14"/>
  <c r="AB52" i="14"/>
  <c r="X52" i="14"/>
  <c r="T52" i="14"/>
  <c r="P52" i="14"/>
  <c r="L52" i="14"/>
  <c r="AB51" i="14"/>
  <c r="X51" i="14"/>
  <c r="T51" i="14"/>
  <c r="P51" i="14"/>
  <c r="L51" i="14"/>
  <c r="H51" i="14"/>
  <c r="AA53" i="14"/>
  <c r="W53" i="14"/>
  <c r="S53" i="14"/>
  <c r="O53" i="14"/>
  <c r="K53" i="14"/>
  <c r="G53" i="14"/>
  <c r="Y52" i="14"/>
  <c r="U52" i="14"/>
  <c r="Q52" i="14"/>
  <c r="M52" i="14"/>
  <c r="I52" i="14"/>
  <c r="E52" i="14"/>
  <c r="AA51" i="14"/>
  <c r="W51" i="14"/>
  <c r="S51" i="14"/>
  <c r="O51" i="14"/>
  <c r="K51" i="14"/>
  <c r="G51" i="14"/>
  <c r="F51" i="14"/>
  <c r="Y53" i="14"/>
  <c r="U53" i="14"/>
  <c r="Q53" i="14"/>
  <c r="M53" i="14"/>
  <c r="I53" i="14"/>
  <c r="E53" i="14"/>
  <c r="AA52" i="14"/>
  <c r="W52" i="14"/>
  <c r="S52" i="14"/>
  <c r="O52" i="14"/>
  <c r="K52" i="14"/>
  <c r="G52" i="14"/>
  <c r="Y51" i="14"/>
  <c r="U51" i="14"/>
  <c r="Q51" i="14"/>
  <c r="M51" i="14"/>
  <c r="I51" i="14"/>
  <c r="E51" i="14"/>
  <c r="E57" i="15"/>
  <c r="L56" i="15"/>
  <c r="Q57" i="15"/>
  <c r="X56" i="15"/>
  <c r="M55" i="15"/>
  <c r="Y55" i="15"/>
  <c r="I55" i="15"/>
  <c r="W57" i="15"/>
  <c r="O57" i="15"/>
  <c r="G57" i="15"/>
  <c r="V56" i="15"/>
  <c r="N56" i="15"/>
  <c r="F56" i="15"/>
  <c r="W55" i="15"/>
  <c r="O55" i="15"/>
  <c r="F55" i="15"/>
  <c r="J55" i="15"/>
  <c r="N55" i="15"/>
  <c r="R55" i="15"/>
  <c r="V55" i="15"/>
  <c r="Z55" i="15"/>
  <c r="E56" i="15"/>
  <c r="K56" i="15"/>
  <c r="O56" i="15"/>
  <c r="S56" i="15"/>
  <c r="W56" i="15"/>
  <c r="AA56" i="15"/>
  <c r="H57" i="15"/>
  <c r="L57" i="15"/>
  <c r="P57" i="15"/>
  <c r="T57" i="15"/>
  <c r="X57" i="15"/>
  <c r="AB57" i="15"/>
  <c r="U57" i="15"/>
  <c r="AB56" i="15"/>
  <c r="U55" i="15"/>
  <c r="Y57" i="15"/>
  <c r="I57" i="15"/>
  <c r="P56" i="15"/>
  <c r="H56" i="15"/>
  <c r="Q55" i="15"/>
  <c r="AA57" i="15"/>
  <c r="S57" i="15"/>
  <c r="K57" i="15"/>
  <c r="Z56" i="15"/>
  <c r="R56" i="15"/>
  <c r="J56" i="15"/>
  <c r="AA55" i="15"/>
  <c r="S55" i="15"/>
  <c r="K55" i="15"/>
  <c r="H55" i="15"/>
  <c r="L55" i="15"/>
  <c r="P55" i="15"/>
  <c r="T55" i="15"/>
  <c r="X55" i="15"/>
  <c r="AB55" i="15"/>
  <c r="I56" i="15"/>
  <c r="M56" i="15"/>
  <c r="Q56" i="15"/>
  <c r="U56" i="15"/>
  <c r="Y56" i="15"/>
  <c r="F57" i="15"/>
  <c r="J57" i="15"/>
  <c r="N57" i="15"/>
  <c r="R57" i="15"/>
  <c r="V57" i="15"/>
  <c r="Z57" i="15"/>
  <c r="G55" i="15"/>
  <c r="T56" i="15"/>
  <c r="M57" i="15"/>
  <c r="E55" i="15"/>
  <c r="W39" i="15"/>
  <c r="O39" i="15"/>
  <c r="G39" i="15"/>
  <c r="Z41" i="15"/>
  <c r="V41" i="15"/>
  <c r="R41" i="15"/>
  <c r="N41" i="15"/>
  <c r="J41" i="15"/>
  <c r="F41" i="15"/>
  <c r="Y40" i="15"/>
  <c r="S40" i="15"/>
  <c r="O40" i="15"/>
  <c r="M40" i="15"/>
  <c r="I40" i="15"/>
  <c r="AB39" i="15"/>
  <c r="X39" i="15"/>
  <c r="T39" i="15"/>
  <c r="P39" i="15"/>
  <c r="L39" i="15"/>
  <c r="H39" i="15"/>
  <c r="AA39" i="15"/>
  <c r="S39" i="15"/>
  <c r="K39" i="15"/>
  <c r="AB41" i="15"/>
  <c r="X41" i="15"/>
  <c r="T41" i="15"/>
  <c r="P41" i="15"/>
  <c r="L41" i="15"/>
  <c r="H41" i="15"/>
  <c r="AA40" i="15"/>
  <c r="W40" i="15"/>
  <c r="U40" i="15"/>
  <c r="Q40" i="15"/>
  <c r="K40" i="15"/>
  <c r="G40" i="15"/>
  <c r="E40" i="15"/>
  <c r="Z39" i="15"/>
  <c r="V39" i="15"/>
  <c r="R39" i="15"/>
  <c r="N39" i="15"/>
  <c r="J39" i="15"/>
  <c r="AB40" i="15"/>
  <c r="X40" i="15"/>
  <c r="T40" i="15"/>
  <c r="P40" i="15"/>
  <c r="L40" i="15"/>
  <c r="H40" i="15"/>
  <c r="F39" i="15"/>
  <c r="AA41" i="15"/>
  <c r="W41" i="15"/>
  <c r="S41" i="15"/>
  <c r="O41" i="15"/>
  <c r="K41" i="15"/>
  <c r="G41" i="15"/>
  <c r="Y39" i="15"/>
  <c r="Q39" i="15"/>
  <c r="I39" i="15"/>
  <c r="Z40" i="15"/>
  <c r="V40" i="15"/>
  <c r="R40" i="15"/>
  <c r="N40" i="15"/>
  <c r="J40" i="15"/>
  <c r="F40" i="15"/>
  <c r="Y41" i="15"/>
  <c r="U41" i="15"/>
  <c r="Q41" i="15"/>
  <c r="M41" i="15"/>
  <c r="I41" i="15"/>
  <c r="E41" i="15"/>
  <c r="U39" i="15"/>
  <c r="M39" i="15"/>
  <c r="E39" i="15"/>
  <c r="M23" i="15"/>
  <c r="I23" i="15"/>
  <c r="G23" i="15"/>
  <c r="L25" i="15"/>
  <c r="H25" i="15"/>
  <c r="AA24" i="15"/>
  <c r="W24" i="15"/>
  <c r="S24" i="15"/>
  <c r="O24" i="15"/>
  <c r="K24" i="15"/>
  <c r="G24" i="15"/>
  <c r="AB23" i="15"/>
  <c r="X23" i="15"/>
  <c r="T23" i="15"/>
  <c r="P23" i="15"/>
  <c r="L23" i="15"/>
  <c r="H23" i="15"/>
  <c r="K23" i="15"/>
  <c r="J25" i="15"/>
  <c r="F25" i="15"/>
  <c r="Y24" i="15"/>
  <c r="U24" i="15"/>
  <c r="Q24" i="15"/>
  <c r="M24" i="15"/>
  <c r="I24" i="15"/>
  <c r="E24" i="15"/>
  <c r="Z23" i="15"/>
  <c r="V23" i="15"/>
  <c r="R23" i="15"/>
  <c r="N23" i="15"/>
  <c r="J23" i="15"/>
  <c r="Z25" i="15"/>
  <c r="V25" i="15"/>
  <c r="R25" i="15"/>
  <c r="N25" i="15"/>
  <c r="Z24" i="15"/>
  <c r="V24" i="15"/>
  <c r="R24" i="15"/>
  <c r="N24" i="15"/>
  <c r="J24" i="15"/>
  <c r="F24" i="15"/>
  <c r="Y25" i="15"/>
  <c r="U25" i="15"/>
  <c r="Q25" i="15"/>
  <c r="M25" i="15"/>
  <c r="I25" i="15"/>
  <c r="E25" i="15"/>
  <c r="Y23" i="15"/>
  <c r="U23" i="15"/>
  <c r="Q23" i="15"/>
  <c r="E23" i="15"/>
  <c r="AB25" i="15"/>
  <c r="X25" i="15"/>
  <c r="T25" i="15"/>
  <c r="P25" i="15"/>
  <c r="AB24" i="15"/>
  <c r="X24" i="15"/>
  <c r="T24" i="15"/>
  <c r="P24" i="15"/>
  <c r="L24" i="15"/>
  <c r="H24" i="15"/>
  <c r="F23" i="15"/>
  <c r="AA25" i="15"/>
  <c r="W25" i="15"/>
  <c r="S25" i="15"/>
  <c r="O25" i="15"/>
  <c r="K25" i="15"/>
  <c r="G25" i="15"/>
  <c r="AA23" i="15"/>
  <c r="W23" i="15"/>
  <c r="S23" i="15"/>
  <c r="O23" i="15"/>
  <c r="Y53" i="15"/>
  <c r="M53" i="15"/>
  <c r="Y52" i="15"/>
  <c r="O53" i="15"/>
  <c r="G53" i="15"/>
  <c r="G52" i="15"/>
  <c r="W52" i="15"/>
  <c r="K52" i="15"/>
  <c r="M52" i="15"/>
  <c r="E52" i="15"/>
  <c r="Y51" i="15"/>
  <c r="I51" i="15"/>
  <c r="W51" i="15"/>
  <c r="O51" i="15"/>
  <c r="G51" i="15"/>
  <c r="AB53" i="15"/>
  <c r="X53" i="15"/>
  <c r="T53" i="15"/>
  <c r="P53" i="15"/>
  <c r="L53" i="15"/>
  <c r="H53" i="15"/>
  <c r="AB52" i="15"/>
  <c r="X52" i="15"/>
  <c r="T52" i="15"/>
  <c r="P52" i="15"/>
  <c r="L52" i="15"/>
  <c r="H52" i="15"/>
  <c r="AB51" i="15"/>
  <c r="X51" i="15"/>
  <c r="T51" i="15"/>
  <c r="P51" i="15"/>
  <c r="L51" i="15"/>
  <c r="H51" i="15"/>
  <c r="U53" i="15"/>
  <c r="E53" i="15"/>
  <c r="S53" i="15"/>
  <c r="K53" i="15"/>
  <c r="U52" i="15"/>
  <c r="U51" i="15"/>
  <c r="AA52" i="15"/>
  <c r="S52" i="15"/>
  <c r="M51" i="15"/>
  <c r="Q52" i="15"/>
  <c r="I52" i="15"/>
  <c r="Q51" i="15"/>
  <c r="AA51" i="15"/>
  <c r="S51" i="15"/>
  <c r="K51" i="15"/>
  <c r="Z53" i="15"/>
  <c r="V53" i="15"/>
  <c r="R53" i="15"/>
  <c r="N53" i="15"/>
  <c r="J53" i="15"/>
  <c r="F53" i="15"/>
  <c r="Z52" i="15"/>
  <c r="V52" i="15"/>
  <c r="R52" i="15"/>
  <c r="N52" i="15"/>
  <c r="J52" i="15"/>
  <c r="F52" i="15"/>
  <c r="Z51" i="15"/>
  <c r="V51" i="15"/>
  <c r="R51" i="15"/>
  <c r="N51" i="15"/>
  <c r="J51" i="15"/>
  <c r="AA53" i="15"/>
  <c r="Q53" i="15"/>
  <c r="O52" i="15"/>
  <c r="F51" i="15"/>
  <c r="W53" i="15"/>
  <c r="I53" i="15"/>
  <c r="E51" i="15"/>
  <c r="Z41" i="14"/>
  <c r="V41" i="14"/>
  <c r="R41" i="14"/>
  <c r="N41" i="14"/>
  <c r="J41" i="14"/>
  <c r="F41" i="14"/>
  <c r="Z40" i="14"/>
  <c r="V40" i="14"/>
  <c r="R40" i="14"/>
  <c r="N40" i="14"/>
  <c r="J40" i="14"/>
  <c r="F40" i="14"/>
  <c r="Z39" i="14"/>
  <c r="V39" i="14"/>
  <c r="R39" i="14"/>
  <c r="N39" i="14"/>
  <c r="J39" i="14"/>
  <c r="F39" i="14"/>
  <c r="Y41" i="14"/>
  <c r="U41" i="14"/>
  <c r="Q41" i="14"/>
  <c r="M41" i="14"/>
  <c r="I41" i="14"/>
  <c r="E41" i="14"/>
  <c r="Y40" i="14"/>
  <c r="U40" i="14"/>
  <c r="Q40" i="14"/>
  <c r="M40" i="14"/>
  <c r="I40" i="14"/>
  <c r="E40" i="14"/>
  <c r="Y39" i="14"/>
  <c r="U39" i="14"/>
  <c r="Q39" i="14"/>
  <c r="M39" i="14"/>
  <c r="I39" i="14"/>
  <c r="E39" i="14"/>
  <c r="AB41" i="14"/>
  <c r="X41" i="14"/>
  <c r="T41" i="14"/>
  <c r="P41" i="14"/>
  <c r="L41" i="14"/>
  <c r="H41" i="14"/>
  <c r="AB40" i="14"/>
  <c r="X40" i="14"/>
  <c r="T40" i="14"/>
  <c r="P40" i="14"/>
  <c r="L40" i="14"/>
  <c r="H40" i="14"/>
  <c r="AB39" i="14"/>
  <c r="X39" i="14"/>
  <c r="T39" i="14"/>
  <c r="P39" i="14"/>
  <c r="L39" i="14"/>
  <c r="H39" i="14"/>
  <c r="AA41" i="14"/>
  <c r="W41" i="14"/>
  <c r="S41" i="14"/>
  <c r="O41" i="14"/>
  <c r="K41" i="14"/>
  <c r="G41" i="14"/>
  <c r="AA40" i="14"/>
  <c r="W40" i="14"/>
  <c r="S40" i="14"/>
  <c r="O40" i="14"/>
  <c r="K40" i="14"/>
  <c r="G40" i="14"/>
  <c r="AA39" i="14"/>
  <c r="W39" i="14"/>
  <c r="S39" i="14"/>
  <c r="O39" i="14"/>
  <c r="K39" i="14"/>
  <c r="G39" i="14"/>
  <c r="S15" i="14"/>
  <c r="M15" i="14"/>
  <c r="N15" i="14"/>
  <c r="J15" i="14"/>
  <c r="K15" i="14"/>
  <c r="Q15" i="14"/>
  <c r="I15" i="14"/>
  <c r="P15" i="14"/>
  <c r="L15" i="14"/>
  <c r="G15" i="14"/>
  <c r="H15" i="14"/>
  <c r="Z17" i="14"/>
  <c r="V17" i="14"/>
  <c r="R17" i="14"/>
  <c r="N17" i="14"/>
  <c r="J17" i="14"/>
  <c r="F17" i="14"/>
  <c r="Z16" i="14"/>
  <c r="V16" i="14"/>
  <c r="R16" i="14"/>
  <c r="N16" i="14"/>
  <c r="J16" i="14"/>
  <c r="F16" i="14"/>
  <c r="Z15" i="14"/>
  <c r="V15" i="14"/>
  <c r="R15" i="14"/>
  <c r="AA17" i="14"/>
  <c r="W17" i="14"/>
  <c r="S17" i="14"/>
  <c r="O17" i="14"/>
  <c r="K17" i="14"/>
  <c r="G17" i="14"/>
  <c r="AA16" i="14"/>
  <c r="W16" i="14"/>
  <c r="S16" i="14"/>
  <c r="O16" i="14"/>
  <c r="K16" i="14"/>
  <c r="G16" i="14"/>
  <c r="AA15" i="14"/>
  <c r="W15" i="14"/>
  <c r="O15" i="14"/>
  <c r="AB17" i="14"/>
  <c r="X17" i="14"/>
  <c r="T17" i="14"/>
  <c r="P17" i="14"/>
  <c r="L17" i="14"/>
  <c r="H17" i="14"/>
  <c r="AB16" i="14"/>
  <c r="X16" i="14"/>
  <c r="T16" i="14"/>
  <c r="P16" i="14"/>
  <c r="L16" i="14"/>
  <c r="H16" i="14"/>
  <c r="AB15" i="14"/>
  <c r="X15" i="14"/>
  <c r="T15" i="14"/>
  <c r="F15" i="14"/>
  <c r="Y17" i="14"/>
  <c r="U17" i="14"/>
  <c r="Q17" i="14"/>
  <c r="M17" i="14"/>
  <c r="I17" i="14"/>
  <c r="E17" i="14"/>
  <c r="Y16" i="14"/>
  <c r="U16" i="14"/>
  <c r="Q16" i="14"/>
  <c r="M16" i="14"/>
  <c r="I16" i="14"/>
  <c r="E16" i="14"/>
  <c r="Y15" i="14"/>
  <c r="U15" i="14"/>
  <c r="E15" i="14"/>
  <c r="AB29" i="15"/>
  <c r="X29" i="15"/>
  <c r="T29" i="15"/>
  <c r="P29" i="15"/>
  <c r="L29" i="15"/>
  <c r="H29" i="15"/>
  <c r="AB28" i="15"/>
  <c r="X28" i="15"/>
  <c r="T28" i="15"/>
  <c r="P28" i="15"/>
  <c r="L28" i="15"/>
  <c r="H28" i="15"/>
  <c r="AB27" i="15"/>
  <c r="X27" i="15"/>
  <c r="T27" i="15"/>
  <c r="P27" i="15"/>
  <c r="L27" i="15"/>
  <c r="H27" i="15"/>
  <c r="G27" i="15"/>
  <c r="Z29" i="15"/>
  <c r="V29" i="15"/>
  <c r="R29" i="15"/>
  <c r="N29" i="15"/>
  <c r="J29" i="15"/>
  <c r="F29" i="15"/>
  <c r="Z28" i="15"/>
  <c r="V28" i="15"/>
  <c r="R28" i="15"/>
  <c r="N28" i="15"/>
  <c r="J28" i="15"/>
  <c r="F28" i="15"/>
  <c r="Z27" i="15"/>
  <c r="V27" i="15"/>
  <c r="R27" i="15"/>
  <c r="N27" i="15"/>
  <c r="J27" i="15"/>
  <c r="AA29" i="15"/>
  <c r="W29" i="15"/>
  <c r="S29" i="15"/>
  <c r="O29" i="15"/>
  <c r="K29" i="15"/>
  <c r="G29" i="15"/>
  <c r="AA28" i="15"/>
  <c r="W28" i="15"/>
  <c r="S28" i="15"/>
  <c r="O28" i="15"/>
  <c r="K28" i="15"/>
  <c r="G28" i="15"/>
  <c r="AA27" i="15"/>
  <c r="W27" i="15"/>
  <c r="S27" i="15"/>
  <c r="O27" i="15"/>
  <c r="K27" i="15"/>
  <c r="E27" i="15"/>
  <c r="F27" i="15"/>
  <c r="Y29" i="15"/>
  <c r="U29" i="15"/>
  <c r="Q29" i="15"/>
  <c r="M29" i="15"/>
  <c r="I29" i="15"/>
  <c r="E29" i="15"/>
  <c r="Y28" i="15"/>
  <c r="U28" i="15"/>
  <c r="Q28" i="15"/>
  <c r="M28" i="15"/>
  <c r="I28" i="15"/>
  <c r="E28" i="15"/>
  <c r="Y27" i="15"/>
  <c r="U27" i="15"/>
  <c r="Q27" i="15"/>
  <c r="M27" i="15"/>
  <c r="I27" i="15"/>
  <c r="Z57" i="14"/>
  <c r="V57" i="14"/>
  <c r="R57" i="14"/>
  <c r="N57" i="14"/>
  <c r="J57" i="14"/>
  <c r="F57" i="14"/>
  <c r="Z56" i="14"/>
  <c r="V56" i="14"/>
  <c r="R56" i="14"/>
  <c r="N56" i="14"/>
  <c r="J56" i="14"/>
  <c r="F56" i="14"/>
  <c r="Z55" i="14"/>
  <c r="V55" i="14"/>
  <c r="R55" i="14"/>
  <c r="N55" i="14"/>
  <c r="J55" i="14"/>
  <c r="F55" i="14"/>
  <c r="Y57" i="14"/>
  <c r="U57" i="14"/>
  <c r="Q57" i="14"/>
  <c r="M57" i="14"/>
  <c r="I57" i="14"/>
  <c r="E57" i="14"/>
  <c r="AA56" i="14"/>
  <c r="W56" i="14"/>
  <c r="S56" i="14"/>
  <c r="O56" i="14"/>
  <c r="K56" i="14"/>
  <c r="G56" i="14"/>
  <c r="Y55" i="14"/>
  <c r="U55" i="14"/>
  <c r="Q55" i="14"/>
  <c r="M55" i="14"/>
  <c r="I55" i="14"/>
  <c r="E55" i="14"/>
  <c r="AB57" i="14"/>
  <c r="X57" i="14"/>
  <c r="T57" i="14"/>
  <c r="P57" i="14"/>
  <c r="L57" i="14"/>
  <c r="H57" i="14"/>
  <c r="AB56" i="14"/>
  <c r="X56" i="14"/>
  <c r="T56" i="14"/>
  <c r="P56" i="14"/>
  <c r="L56" i="14"/>
  <c r="H56" i="14"/>
  <c r="AB55" i="14"/>
  <c r="X55" i="14"/>
  <c r="T55" i="14"/>
  <c r="P55" i="14"/>
  <c r="L55" i="14"/>
  <c r="H55" i="14"/>
  <c r="AA57" i="14"/>
  <c r="W57" i="14"/>
  <c r="S57" i="14"/>
  <c r="O57" i="14"/>
  <c r="K57" i="14"/>
  <c r="G57" i="14"/>
  <c r="Y56" i="14"/>
  <c r="U56" i="14"/>
  <c r="Q56" i="14"/>
  <c r="M56" i="14"/>
  <c r="I56" i="14"/>
  <c r="E56" i="14"/>
  <c r="AA55" i="14"/>
  <c r="W55" i="14"/>
  <c r="S55" i="14"/>
  <c r="O55" i="14"/>
  <c r="K55" i="14"/>
  <c r="G55" i="14"/>
  <c r="AB49" i="14"/>
  <c r="X49" i="14"/>
  <c r="T49" i="14"/>
  <c r="P49" i="14"/>
  <c r="L49" i="14"/>
  <c r="H49" i="14"/>
  <c r="AB48" i="14"/>
  <c r="X48" i="14"/>
  <c r="T48" i="14"/>
  <c r="P48" i="14"/>
  <c r="L48" i="14"/>
  <c r="H48" i="14"/>
  <c r="AB47" i="14"/>
  <c r="X47" i="14"/>
  <c r="T47" i="14"/>
  <c r="P47" i="14"/>
  <c r="L47" i="14"/>
  <c r="H47" i="14"/>
  <c r="Y49" i="14"/>
  <c r="U49" i="14"/>
  <c r="Q49" i="14"/>
  <c r="M49" i="14"/>
  <c r="I49" i="14"/>
  <c r="E49" i="14"/>
  <c r="AA48" i="14"/>
  <c r="W48" i="14"/>
  <c r="S48" i="14"/>
  <c r="O48" i="14"/>
  <c r="K48" i="14"/>
  <c r="G48" i="14"/>
  <c r="Y47" i="14"/>
  <c r="U47" i="14"/>
  <c r="Q47" i="14"/>
  <c r="M47" i="14"/>
  <c r="I47" i="14"/>
  <c r="E47" i="14"/>
  <c r="Z49" i="14"/>
  <c r="V49" i="14"/>
  <c r="R49" i="14"/>
  <c r="N49" i="14"/>
  <c r="J49" i="14"/>
  <c r="F49" i="14"/>
  <c r="Z48" i="14"/>
  <c r="V48" i="14"/>
  <c r="R48" i="14"/>
  <c r="N48" i="14"/>
  <c r="J48" i="14"/>
  <c r="F48" i="14"/>
  <c r="Z47" i="14"/>
  <c r="V47" i="14"/>
  <c r="R47" i="14"/>
  <c r="N47" i="14"/>
  <c r="J47" i="14"/>
  <c r="F47" i="14"/>
  <c r="AA49" i="14"/>
  <c r="W49" i="14"/>
  <c r="S49" i="14"/>
  <c r="O49" i="14"/>
  <c r="K49" i="14"/>
  <c r="G49" i="14"/>
  <c r="Y48" i="14"/>
  <c r="U48" i="14"/>
  <c r="Q48" i="14"/>
  <c r="M48" i="14"/>
  <c r="I48" i="14"/>
  <c r="E48" i="14"/>
  <c r="AA47" i="14"/>
  <c r="W47" i="14"/>
  <c r="S47" i="14"/>
  <c r="O47" i="14"/>
  <c r="K47" i="14"/>
  <c r="G47" i="14"/>
  <c r="S49" i="15"/>
  <c r="Y49" i="15"/>
  <c r="Q49" i="15"/>
  <c r="G49" i="15"/>
  <c r="I49" i="15"/>
  <c r="AB48" i="15"/>
  <c r="V48" i="15"/>
  <c r="U47" i="15"/>
  <c r="L48" i="15"/>
  <c r="Q47" i="15"/>
  <c r="N48" i="15"/>
  <c r="F48" i="15"/>
  <c r="W47" i="15"/>
  <c r="O47" i="15"/>
  <c r="G47" i="15"/>
  <c r="Z49" i="15"/>
  <c r="V49" i="15"/>
  <c r="R49" i="15"/>
  <c r="N49" i="15"/>
  <c r="J49" i="15"/>
  <c r="F49" i="15"/>
  <c r="Y48" i="15"/>
  <c r="W48" i="15"/>
  <c r="S48" i="15"/>
  <c r="M48" i="15"/>
  <c r="I48" i="15"/>
  <c r="G48" i="15"/>
  <c r="AB47" i="15"/>
  <c r="X47" i="15"/>
  <c r="T47" i="15"/>
  <c r="P47" i="15"/>
  <c r="L47" i="15"/>
  <c r="H47" i="15"/>
  <c r="W49" i="15"/>
  <c r="AA49" i="15"/>
  <c r="U49" i="15"/>
  <c r="O49" i="15"/>
  <c r="Z48" i="15"/>
  <c r="M49" i="15"/>
  <c r="E49" i="15"/>
  <c r="X48" i="15"/>
  <c r="H48" i="15"/>
  <c r="T48" i="15"/>
  <c r="M47" i="15"/>
  <c r="Y47" i="15"/>
  <c r="I47" i="15"/>
  <c r="R48" i="15"/>
  <c r="J48" i="15"/>
  <c r="AA47" i="15"/>
  <c r="S47" i="15"/>
  <c r="K47" i="15"/>
  <c r="AB49" i="15"/>
  <c r="X49" i="15"/>
  <c r="T49" i="15"/>
  <c r="P49" i="15"/>
  <c r="L49" i="15"/>
  <c r="H49" i="15"/>
  <c r="AA48" i="15"/>
  <c r="U48" i="15"/>
  <c r="Q48" i="15"/>
  <c r="O48" i="15"/>
  <c r="K48" i="15"/>
  <c r="E48" i="15"/>
  <c r="Z47" i="15"/>
  <c r="V47" i="15"/>
  <c r="R47" i="15"/>
  <c r="N47" i="15"/>
  <c r="J47" i="15"/>
  <c r="P48" i="15"/>
  <c r="E47" i="15"/>
  <c r="F47" i="15"/>
  <c r="K49" i="15"/>
  <c r="K31" i="15"/>
  <c r="Z33" i="15"/>
  <c r="V33" i="15"/>
  <c r="R33" i="15"/>
  <c r="N33" i="15"/>
  <c r="J33" i="15"/>
  <c r="F33" i="15"/>
  <c r="AA32" i="15"/>
  <c r="U32" i="15"/>
  <c r="Q32" i="15"/>
  <c r="O32" i="15"/>
  <c r="K32" i="15"/>
  <c r="E32" i="15"/>
  <c r="Z31" i="15"/>
  <c r="V31" i="15"/>
  <c r="R31" i="15"/>
  <c r="N31" i="15"/>
  <c r="J31" i="15"/>
  <c r="O31" i="15"/>
  <c r="G31" i="15"/>
  <c r="AB33" i="15"/>
  <c r="X33" i="15"/>
  <c r="T33" i="15"/>
  <c r="P33" i="15"/>
  <c r="L33" i="15"/>
  <c r="H33" i="15"/>
  <c r="Y32" i="15"/>
  <c r="W32" i="15"/>
  <c r="S32" i="15"/>
  <c r="M32" i="15"/>
  <c r="I32" i="15"/>
  <c r="G32" i="15"/>
  <c r="AB31" i="15"/>
  <c r="X31" i="15"/>
  <c r="T31" i="15"/>
  <c r="P31" i="15"/>
  <c r="L31" i="15"/>
  <c r="H31" i="15"/>
  <c r="Z32" i="15"/>
  <c r="V32" i="15"/>
  <c r="R32" i="15"/>
  <c r="N32" i="15"/>
  <c r="J32" i="15"/>
  <c r="F32" i="15"/>
  <c r="Y33" i="15"/>
  <c r="U33" i="15"/>
  <c r="Q33" i="15"/>
  <c r="M33" i="15"/>
  <c r="I33" i="15"/>
  <c r="E33" i="15"/>
  <c r="Y31" i="15"/>
  <c r="U31" i="15"/>
  <c r="Q31" i="15"/>
  <c r="I31" i="15"/>
  <c r="AB32" i="15"/>
  <c r="X32" i="15"/>
  <c r="T32" i="15"/>
  <c r="P32" i="15"/>
  <c r="L32" i="15"/>
  <c r="H32" i="15"/>
  <c r="F31" i="15"/>
  <c r="AA33" i="15"/>
  <c r="W33" i="15"/>
  <c r="S33" i="15"/>
  <c r="O33" i="15"/>
  <c r="K33" i="15"/>
  <c r="G33" i="15"/>
  <c r="AA31" i="15"/>
  <c r="W31" i="15"/>
  <c r="S31" i="15"/>
  <c r="M31" i="15"/>
  <c r="E31" i="15"/>
  <c r="Q19" i="15"/>
  <c r="M19" i="15"/>
  <c r="I19" i="15"/>
  <c r="I20" i="15"/>
  <c r="AA19" i="15"/>
  <c r="S19" i="15"/>
  <c r="K19" i="15"/>
  <c r="L20" i="15"/>
  <c r="H20" i="15"/>
  <c r="AB19" i="15"/>
  <c r="X19" i="15"/>
  <c r="T19" i="15"/>
  <c r="P19" i="15"/>
  <c r="L19" i="15"/>
  <c r="H19" i="15"/>
  <c r="M20" i="15"/>
  <c r="E20" i="15"/>
  <c r="W19" i="15"/>
  <c r="O19" i="15"/>
  <c r="G19" i="15"/>
  <c r="J20" i="15"/>
  <c r="F20" i="15"/>
  <c r="Z19" i="15"/>
  <c r="V19" i="15"/>
  <c r="R19" i="15"/>
  <c r="N19" i="15"/>
  <c r="J19" i="15"/>
  <c r="AA21" i="15"/>
  <c r="W21" i="15"/>
  <c r="S21" i="15"/>
  <c r="O21" i="15"/>
  <c r="K21" i="15"/>
  <c r="G21" i="15"/>
  <c r="AA20" i="15"/>
  <c r="W20" i="15"/>
  <c r="S20" i="15"/>
  <c r="O20" i="15"/>
  <c r="G20" i="15"/>
  <c r="U19" i="15"/>
  <c r="Z21" i="15"/>
  <c r="V21" i="15"/>
  <c r="R21" i="15"/>
  <c r="N21" i="15"/>
  <c r="J21" i="15"/>
  <c r="F21" i="15"/>
  <c r="Z20" i="15"/>
  <c r="V20" i="15"/>
  <c r="R20" i="15"/>
  <c r="N20" i="15"/>
  <c r="Y21" i="15"/>
  <c r="U21" i="15"/>
  <c r="Q21" i="15"/>
  <c r="M21" i="15"/>
  <c r="I21" i="15"/>
  <c r="E21" i="15"/>
  <c r="Y20" i="15"/>
  <c r="U20" i="15"/>
  <c r="Q20" i="15"/>
  <c r="K20" i="15"/>
  <c r="Y19" i="15"/>
  <c r="E19" i="15"/>
  <c r="AB21" i="15"/>
  <c r="X21" i="15"/>
  <c r="T21" i="15"/>
  <c r="P21" i="15"/>
  <c r="L21" i="15"/>
  <c r="H21" i="15"/>
  <c r="AB20" i="15"/>
  <c r="X20" i="15"/>
  <c r="T20" i="15"/>
  <c r="P20" i="15"/>
  <c r="F19" i="15"/>
  <c r="J50" i="15" l="1"/>
  <c r="AD32" i="15"/>
  <c r="AD45" i="15"/>
  <c r="AD21" i="15"/>
  <c r="AD19" i="15"/>
  <c r="AD52" i="15"/>
  <c r="AD40" i="15"/>
  <c r="AD57" i="15"/>
  <c r="AD31" i="15"/>
  <c r="AD48" i="15"/>
  <c r="AD27" i="15"/>
  <c r="AD29" i="15"/>
  <c r="AD55" i="15"/>
  <c r="AD44" i="15"/>
  <c r="AD36" i="15"/>
  <c r="AD33" i="15"/>
  <c r="AD20" i="15"/>
  <c r="AD49" i="15"/>
  <c r="AD47" i="15"/>
  <c r="AD51" i="15"/>
  <c r="AD53" i="15"/>
  <c r="AD24" i="15"/>
  <c r="AD23" i="15"/>
  <c r="AD25" i="15"/>
  <c r="AD41" i="15"/>
  <c r="AD28" i="15"/>
  <c r="AD39" i="15"/>
  <c r="AD56" i="15"/>
  <c r="AD43" i="15"/>
  <c r="AD35" i="15"/>
  <c r="AD37" i="15"/>
  <c r="P26" i="14"/>
  <c r="N26" i="14"/>
  <c r="N50" i="15"/>
  <c r="T26" i="14"/>
  <c r="O12" i="15"/>
  <c r="E11" i="15"/>
  <c r="V26" i="14"/>
  <c r="O11" i="14"/>
  <c r="AG28" i="15"/>
  <c r="AG29" i="15" s="1"/>
  <c r="AB26" i="14"/>
  <c r="AG35" i="15"/>
  <c r="AG32" i="15"/>
  <c r="AG33" i="15" s="1"/>
  <c r="V12" i="14"/>
  <c r="AA12" i="14"/>
  <c r="AB12" i="14"/>
  <c r="Y12" i="14"/>
  <c r="F12" i="14"/>
  <c r="L12" i="14"/>
  <c r="G11" i="14"/>
  <c r="Q11" i="14"/>
  <c r="T11" i="14"/>
  <c r="S11" i="14"/>
  <c r="N11" i="14"/>
  <c r="I12" i="14"/>
  <c r="K12" i="14"/>
  <c r="N13" i="14"/>
  <c r="Q13" i="14"/>
  <c r="T13" i="14"/>
  <c r="S13" i="14"/>
  <c r="Z11" i="14"/>
  <c r="Z13" i="14"/>
  <c r="U12" i="14"/>
  <c r="F11" i="14"/>
  <c r="X12" i="14"/>
  <c r="E11" i="14"/>
  <c r="W12" i="14"/>
  <c r="J11" i="14"/>
  <c r="M11" i="14"/>
  <c r="V11" i="14"/>
  <c r="N12" i="14"/>
  <c r="F13" i="14"/>
  <c r="V13" i="14"/>
  <c r="Y11" i="14"/>
  <c r="Q12" i="14"/>
  <c r="I13" i="14"/>
  <c r="Y13" i="14"/>
  <c r="AB11" i="14"/>
  <c r="T12" i="14"/>
  <c r="L13" i="14"/>
  <c r="AB13" i="14"/>
  <c r="AA11" i="14"/>
  <c r="S12" i="14"/>
  <c r="K13" i="14"/>
  <c r="AA13" i="14"/>
  <c r="H11" i="14"/>
  <c r="K11" i="14"/>
  <c r="R12" i="14"/>
  <c r="J13" i="14"/>
  <c r="E12" i="14"/>
  <c r="M13" i="14"/>
  <c r="H12" i="14"/>
  <c r="P13" i="14"/>
  <c r="G12" i="14"/>
  <c r="O13" i="14"/>
  <c r="L11" i="14"/>
  <c r="R11" i="14"/>
  <c r="J12" i="14"/>
  <c r="Z12" i="14"/>
  <c r="R13" i="14"/>
  <c r="U11" i="14"/>
  <c r="M12" i="14"/>
  <c r="E13" i="14"/>
  <c r="U13" i="14"/>
  <c r="X11" i="14"/>
  <c r="P12" i="14"/>
  <c r="H13" i="14"/>
  <c r="X13" i="14"/>
  <c r="W11" i="14"/>
  <c r="O12" i="14"/>
  <c r="G13" i="14"/>
  <c r="W13" i="14"/>
  <c r="P11" i="14"/>
  <c r="L15" i="15"/>
  <c r="L17" i="15"/>
  <c r="T12" i="15"/>
  <c r="S16" i="15"/>
  <c r="O15" i="15"/>
  <c r="L11" i="15"/>
  <c r="I17" i="15"/>
  <c r="Q15" i="15"/>
  <c r="Q16" i="15"/>
  <c r="N17" i="15"/>
  <c r="AA17" i="15"/>
  <c r="R15" i="15"/>
  <c r="U15" i="15"/>
  <c r="M12" i="15"/>
  <c r="E15" i="15"/>
  <c r="T16" i="15"/>
  <c r="F16" i="15"/>
  <c r="V16" i="15"/>
  <c r="K17" i="15"/>
  <c r="AB17" i="15"/>
  <c r="AB15" i="15"/>
  <c r="N12" i="15"/>
  <c r="L13" i="15"/>
  <c r="F13" i="15"/>
  <c r="G13" i="15"/>
  <c r="E13" i="15"/>
  <c r="AA26" i="14"/>
  <c r="M16" i="15"/>
  <c r="U17" i="15"/>
  <c r="J17" i="15"/>
  <c r="O16" i="15"/>
  <c r="W17" i="15"/>
  <c r="H17" i="15"/>
  <c r="N15" i="15"/>
  <c r="H16" i="15"/>
  <c r="M15" i="15"/>
  <c r="I16" i="15"/>
  <c r="Y16" i="15"/>
  <c r="Q17" i="15"/>
  <c r="N16" i="15"/>
  <c r="F17" i="15"/>
  <c r="V17" i="15"/>
  <c r="K16" i="15"/>
  <c r="AA16" i="15"/>
  <c r="S17" i="15"/>
  <c r="L16" i="15"/>
  <c r="AB16" i="15"/>
  <c r="T17" i="15"/>
  <c r="J15" i="15"/>
  <c r="Z15" i="15"/>
  <c r="W15" i="15"/>
  <c r="T15" i="15"/>
  <c r="K15" i="15"/>
  <c r="S15" i="15"/>
  <c r="AB11" i="15"/>
  <c r="W11" i="15"/>
  <c r="V11" i="15"/>
  <c r="U11" i="15"/>
  <c r="H11" i="15"/>
  <c r="Q46" i="15"/>
  <c r="O46" i="15"/>
  <c r="S38" i="15"/>
  <c r="U38" i="15"/>
  <c r="R38" i="15"/>
  <c r="L38" i="15"/>
  <c r="AB38" i="15"/>
  <c r="E17" i="15"/>
  <c r="R16" i="15"/>
  <c r="Z17" i="15"/>
  <c r="G17" i="15"/>
  <c r="P16" i="15"/>
  <c r="X17" i="15"/>
  <c r="G15" i="15"/>
  <c r="X15" i="15"/>
  <c r="AA15" i="15"/>
  <c r="E16" i="15"/>
  <c r="U16" i="15"/>
  <c r="M17" i="15"/>
  <c r="J16" i="15"/>
  <c r="Z16" i="15"/>
  <c r="R17" i="15"/>
  <c r="G16" i="15"/>
  <c r="W16" i="15"/>
  <c r="O17" i="15"/>
  <c r="F15" i="15"/>
  <c r="X16" i="15"/>
  <c r="P17" i="15"/>
  <c r="H15" i="15"/>
  <c r="V15" i="15"/>
  <c r="Y15" i="15"/>
  <c r="Y18" i="15" s="1"/>
  <c r="P15" i="15"/>
  <c r="I15" i="15"/>
  <c r="F11" i="15"/>
  <c r="AB13" i="15"/>
  <c r="W13" i="15"/>
  <c r="V13" i="15"/>
  <c r="U13" i="15"/>
  <c r="M46" i="15"/>
  <c r="K46" i="15"/>
  <c r="AA46" i="15"/>
  <c r="O38" i="15"/>
  <c r="F38" i="15"/>
  <c r="Q38" i="15"/>
  <c r="N38" i="15"/>
  <c r="H38" i="15"/>
  <c r="X38" i="15"/>
  <c r="W26" i="14"/>
  <c r="Q34" i="15"/>
  <c r="U30" i="15"/>
  <c r="K30" i="15"/>
  <c r="V30" i="15"/>
  <c r="L30" i="15"/>
  <c r="Q30" i="15"/>
  <c r="W30" i="15"/>
  <c r="R30" i="15"/>
  <c r="H30" i="15"/>
  <c r="X30" i="15"/>
  <c r="V54" i="15"/>
  <c r="T54" i="15"/>
  <c r="W34" i="15"/>
  <c r="F34" i="15"/>
  <c r="V50" i="15"/>
  <c r="AA30" i="15"/>
  <c r="AB30" i="15"/>
  <c r="J54" i="15"/>
  <c r="Z54" i="15"/>
  <c r="H54" i="15"/>
  <c r="X54" i="15"/>
  <c r="S58" i="15"/>
  <c r="X11" i="15"/>
  <c r="H13" i="15"/>
  <c r="S11" i="15"/>
  <c r="K12" i="15"/>
  <c r="S13" i="15"/>
  <c r="J12" i="15"/>
  <c r="R13" i="15"/>
  <c r="I12" i="15"/>
  <c r="Q13" i="15"/>
  <c r="K11" i="15"/>
  <c r="T11" i="15"/>
  <c r="L12" i="15"/>
  <c r="AB12" i="15"/>
  <c r="T13" i="15"/>
  <c r="O11" i="15"/>
  <c r="G12" i="15"/>
  <c r="W12" i="15"/>
  <c r="O13" i="15"/>
  <c r="N11" i="15"/>
  <c r="F12" i="15"/>
  <c r="V12" i="15"/>
  <c r="N13" i="15"/>
  <c r="M11" i="15"/>
  <c r="E12" i="15"/>
  <c r="U12" i="15"/>
  <c r="M13" i="15"/>
  <c r="J11" i="15"/>
  <c r="I11" i="15"/>
  <c r="P12" i="15"/>
  <c r="X13" i="15"/>
  <c r="AA12" i="15"/>
  <c r="R11" i="15"/>
  <c r="Z12" i="15"/>
  <c r="Q11" i="15"/>
  <c r="Y12" i="15"/>
  <c r="G11" i="15"/>
  <c r="P11" i="15"/>
  <c r="H12" i="15"/>
  <c r="X12" i="15"/>
  <c r="P13" i="15"/>
  <c r="AA11" i="15"/>
  <c r="S12" i="15"/>
  <c r="K13" i="15"/>
  <c r="AA13" i="15"/>
  <c r="Z11" i="15"/>
  <c r="R12" i="15"/>
  <c r="J13" i="15"/>
  <c r="Z13" i="15"/>
  <c r="Y11" i="15"/>
  <c r="Q12" i="15"/>
  <c r="I13" i="15"/>
  <c r="Y13" i="15"/>
  <c r="S26" i="14"/>
  <c r="O42" i="14"/>
  <c r="H42" i="14"/>
  <c r="X42" i="14"/>
  <c r="M42" i="14"/>
  <c r="F42" i="14"/>
  <c r="V42" i="14"/>
  <c r="F54" i="14"/>
  <c r="L54" i="14"/>
  <c r="AB54" i="14"/>
  <c r="Y22" i="14"/>
  <c r="O22" i="14"/>
  <c r="O30" i="14"/>
  <c r="F30" i="14"/>
  <c r="Q30" i="14"/>
  <c r="L30" i="14"/>
  <c r="AB30" i="14"/>
  <c r="V30" i="14"/>
  <c r="K38" i="14"/>
  <c r="AA38" i="14"/>
  <c r="Q38" i="14"/>
  <c r="L38" i="14"/>
  <c r="AB38" i="14"/>
  <c r="V38" i="14"/>
  <c r="O46" i="14"/>
  <c r="L46" i="14"/>
  <c r="AB46" i="14"/>
  <c r="V46" i="14"/>
  <c r="M34" i="14"/>
  <c r="H34" i="14"/>
  <c r="X34" i="14"/>
  <c r="O34" i="14"/>
  <c r="F34" i="14"/>
  <c r="V34" i="14"/>
  <c r="M34" i="15"/>
  <c r="Y34" i="15"/>
  <c r="F50" i="15"/>
  <c r="M30" i="15"/>
  <c r="F30" i="15"/>
  <c r="S30" i="15"/>
  <c r="N30" i="15"/>
  <c r="T30" i="15"/>
  <c r="R54" i="15"/>
  <c r="P54" i="15"/>
  <c r="Y54" i="15"/>
  <c r="M42" i="15"/>
  <c r="I46" i="15"/>
  <c r="Y46" i="15"/>
  <c r="G46" i="15"/>
  <c r="W46" i="15"/>
  <c r="K38" i="15"/>
  <c r="AA38" i="15"/>
  <c r="M38" i="15"/>
  <c r="J38" i="15"/>
  <c r="Z38" i="15"/>
  <c r="T38" i="15"/>
  <c r="Y22" i="15"/>
  <c r="AA34" i="15"/>
  <c r="Z50" i="15"/>
  <c r="I30" i="15"/>
  <c r="Y30" i="15"/>
  <c r="O30" i="15"/>
  <c r="J30" i="15"/>
  <c r="Z30" i="15"/>
  <c r="P30" i="15"/>
  <c r="N54" i="15"/>
  <c r="L54" i="15"/>
  <c r="AB54" i="15"/>
  <c r="U46" i="15"/>
  <c r="S46" i="15"/>
  <c r="G38" i="15"/>
  <c r="W38" i="15"/>
  <c r="I38" i="15"/>
  <c r="Y38" i="15"/>
  <c r="V38" i="15"/>
  <c r="P38" i="15"/>
  <c r="O26" i="14"/>
  <c r="S50" i="14"/>
  <c r="J50" i="14"/>
  <c r="Z50" i="14"/>
  <c r="L50" i="14"/>
  <c r="AB50" i="14"/>
  <c r="S58" i="14"/>
  <c r="L58" i="14"/>
  <c r="AB58" i="14"/>
  <c r="J58" i="14"/>
  <c r="Z58" i="14"/>
  <c r="F18" i="14"/>
  <c r="V18" i="14"/>
  <c r="K42" i="14"/>
  <c r="AA42" i="14"/>
  <c r="T42" i="14"/>
  <c r="I42" i="14"/>
  <c r="Y42" i="14"/>
  <c r="R42" i="14"/>
  <c r="H54" i="14"/>
  <c r="X54" i="14"/>
  <c r="R54" i="14"/>
  <c r="U22" i="14"/>
  <c r="AA22" i="14"/>
  <c r="K30" i="14"/>
  <c r="AA30" i="14"/>
  <c r="M30" i="14"/>
  <c r="H30" i="14"/>
  <c r="X30" i="14"/>
  <c r="R30" i="14"/>
  <c r="G38" i="14"/>
  <c r="W38" i="14"/>
  <c r="M38" i="14"/>
  <c r="H38" i="14"/>
  <c r="X38" i="14"/>
  <c r="R38" i="14"/>
  <c r="K46" i="14"/>
  <c r="AA46" i="14"/>
  <c r="H46" i="14"/>
  <c r="X46" i="14"/>
  <c r="R46" i="14"/>
  <c r="I34" i="14"/>
  <c r="Y34" i="14"/>
  <c r="T34" i="14"/>
  <c r="K34" i="14"/>
  <c r="AA34" i="14"/>
  <c r="R34" i="14"/>
  <c r="O50" i="14"/>
  <c r="F50" i="14"/>
  <c r="V50" i="14"/>
  <c r="H50" i="14"/>
  <c r="X50" i="14"/>
  <c r="O58" i="14"/>
  <c r="H58" i="14"/>
  <c r="X58" i="14"/>
  <c r="F58" i="14"/>
  <c r="V58" i="14"/>
  <c r="Y18" i="14"/>
  <c r="AB18" i="14"/>
  <c r="R18" i="14"/>
  <c r="G50" i="14"/>
  <c r="W50" i="14"/>
  <c r="N50" i="14"/>
  <c r="P50" i="14"/>
  <c r="G58" i="14"/>
  <c r="W58" i="14"/>
  <c r="P58" i="14"/>
  <c r="N58" i="14"/>
  <c r="T18" i="14"/>
  <c r="W18" i="14"/>
  <c r="S42" i="14"/>
  <c r="L42" i="14"/>
  <c r="AB42" i="14"/>
  <c r="Q42" i="14"/>
  <c r="J42" i="14"/>
  <c r="Z42" i="14"/>
  <c r="P54" i="14"/>
  <c r="J54" i="14"/>
  <c r="Z54" i="14"/>
  <c r="M22" i="14"/>
  <c r="S22" i="14"/>
  <c r="S30" i="14"/>
  <c r="U30" i="14"/>
  <c r="P30" i="14"/>
  <c r="J30" i="14"/>
  <c r="Z30" i="14"/>
  <c r="O38" i="14"/>
  <c r="U38" i="14"/>
  <c r="P38" i="14"/>
  <c r="J38" i="14"/>
  <c r="Z38" i="14"/>
  <c r="S46" i="14"/>
  <c r="P46" i="14"/>
  <c r="J46" i="14"/>
  <c r="Z46" i="14"/>
  <c r="Q34" i="14"/>
  <c r="L34" i="14"/>
  <c r="AB34" i="14"/>
  <c r="S34" i="14"/>
  <c r="J34" i="14"/>
  <c r="Z34" i="14"/>
  <c r="K50" i="14"/>
  <c r="AA50" i="14"/>
  <c r="R50" i="14"/>
  <c r="T50" i="14"/>
  <c r="K58" i="14"/>
  <c r="AA58" i="14"/>
  <c r="T58" i="14"/>
  <c r="R58" i="14"/>
  <c r="U18" i="14"/>
  <c r="X18" i="14"/>
  <c r="AA18" i="14"/>
  <c r="G42" i="14"/>
  <c r="W42" i="14"/>
  <c r="P42" i="14"/>
  <c r="U42" i="14"/>
  <c r="N42" i="14"/>
  <c r="T54" i="14"/>
  <c r="N54" i="14"/>
  <c r="Q22" i="14"/>
  <c r="W22" i="14"/>
  <c r="G30" i="14"/>
  <c r="W30" i="14"/>
  <c r="I30" i="14"/>
  <c r="Y30" i="14"/>
  <c r="T30" i="14"/>
  <c r="N30" i="14"/>
  <c r="F38" i="14"/>
  <c r="S38" i="14"/>
  <c r="I38" i="14"/>
  <c r="Y38" i="14"/>
  <c r="T38" i="14"/>
  <c r="N38" i="14"/>
  <c r="G46" i="14"/>
  <c r="W46" i="14"/>
  <c r="F46" i="14"/>
  <c r="T46" i="14"/>
  <c r="N46" i="14"/>
  <c r="U34" i="14"/>
  <c r="P34" i="14"/>
  <c r="G34" i="14"/>
  <c r="W34" i="14"/>
  <c r="N34" i="14"/>
  <c r="Y26" i="14"/>
  <c r="V54" i="14"/>
  <c r="O26" i="15"/>
  <c r="W26" i="15"/>
  <c r="Q26" i="14"/>
  <c r="F22" i="14"/>
  <c r="Z18" i="14"/>
  <c r="AC32" i="14"/>
  <c r="AC33" i="14"/>
  <c r="F26" i="15"/>
  <c r="Q26" i="15"/>
  <c r="Y26" i="15"/>
  <c r="U42" i="15"/>
  <c r="AB58" i="15"/>
  <c r="L58" i="15"/>
  <c r="K58" i="15"/>
  <c r="AA58" i="15"/>
  <c r="M54" i="14"/>
  <c r="U54" i="14"/>
  <c r="Y50" i="15"/>
  <c r="AC28" i="15"/>
  <c r="AC29" i="15"/>
  <c r="F54" i="15"/>
  <c r="S54" i="15"/>
  <c r="U54" i="15"/>
  <c r="G54" i="15"/>
  <c r="U26" i="14"/>
  <c r="G58" i="15"/>
  <c r="AC24" i="14"/>
  <c r="AC23" i="14"/>
  <c r="AC25" i="14"/>
  <c r="O18" i="14"/>
  <c r="S26" i="15"/>
  <c r="AA26" i="15"/>
  <c r="AC16" i="14"/>
  <c r="AC17" i="14"/>
  <c r="AC53" i="14"/>
  <c r="AG32" i="14"/>
  <c r="AG33" i="14" s="1"/>
  <c r="AG35" i="14"/>
  <c r="J22" i="15"/>
  <c r="R22" i="15"/>
  <c r="Z22" i="15"/>
  <c r="AA22" i="15"/>
  <c r="N26" i="15"/>
  <c r="V26" i="15"/>
  <c r="F42" i="15"/>
  <c r="N42" i="15"/>
  <c r="AC45" i="14"/>
  <c r="V42" i="15"/>
  <c r="I22" i="15"/>
  <c r="Q22" i="15"/>
  <c r="N34" i="15"/>
  <c r="V34" i="15"/>
  <c r="K34" i="15"/>
  <c r="G30" i="15"/>
  <c r="S42" i="15"/>
  <c r="H42" i="15"/>
  <c r="P42" i="15"/>
  <c r="X42" i="15"/>
  <c r="U58" i="15"/>
  <c r="V58" i="15"/>
  <c r="N58" i="15"/>
  <c r="F58" i="15"/>
  <c r="L18" i="14"/>
  <c r="I18" i="14"/>
  <c r="I26" i="14"/>
  <c r="L26" i="14"/>
  <c r="K54" i="14"/>
  <c r="S54" i="14"/>
  <c r="AA54" i="14"/>
  <c r="W54" i="15"/>
  <c r="K50" i="15"/>
  <c r="AA50" i="15"/>
  <c r="AC31" i="15"/>
  <c r="E34" i="15"/>
  <c r="AC47" i="15"/>
  <c r="E50" i="15"/>
  <c r="E50" i="14"/>
  <c r="AC47" i="14"/>
  <c r="E58" i="14"/>
  <c r="AC55" i="14"/>
  <c r="E30" i="15"/>
  <c r="AC27" i="15"/>
  <c r="E18" i="14"/>
  <c r="AC15" i="14"/>
  <c r="E42" i="14"/>
  <c r="AC39" i="14"/>
  <c r="E54" i="15"/>
  <c r="AC51" i="15"/>
  <c r="AC23" i="15"/>
  <c r="E26" i="15"/>
  <c r="E22" i="14"/>
  <c r="AC19" i="14"/>
  <c r="E30" i="14"/>
  <c r="AC27" i="14"/>
  <c r="E38" i="14"/>
  <c r="AC35" i="14"/>
  <c r="E38" i="15"/>
  <c r="AC35" i="15"/>
  <c r="F22" i="15"/>
  <c r="N22" i="15"/>
  <c r="V22" i="15"/>
  <c r="G22" i="15"/>
  <c r="W22" i="15"/>
  <c r="L22" i="15"/>
  <c r="T22" i="15"/>
  <c r="AB22" i="15"/>
  <c r="S22" i="15"/>
  <c r="M22" i="15"/>
  <c r="S34" i="15"/>
  <c r="I34" i="15"/>
  <c r="U34" i="15"/>
  <c r="AC33" i="15"/>
  <c r="H34" i="15"/>
  <c r="P34" i="15"/>
  <c r="X34" i="15"/>
  <c r="G34" i="15"/>
  <c r="J34" i="15"/>
  <c r="R34" i="15"/>
  <c r="Z34" i="15"/>
  <c r="R50" i="15"/>
  <c r="S50" i="15"/>
  <c r="I50" i="15"/>
  <c r="M50" i="15"/>
  <c r="AC49" i="15"/>
  <c r="L50" i="15"/>
  <c r="T50" i="15"/>
  <c r="AB50" i="15"/>
  <c r="O50" i="15"/>
  <c r="Q50" i="15"/>
  <c r="U50" i="15"/>
  <c r="AC48" i="14"/>
  <c r="M50" i="14"/>
  <c r="U50" i="14"/>
  <c r="AC49" i="14"/>
  <c r="AC56" i="14"/>
  <c r="M58" i="14"/>
  <c r="U58" i="14"/>
  <c r="AC57" i="14"/>
  <c r="G18" i="14"/>
  <c r="P18" i="14"/>
  <c r="Q18" i="14"/>
  <c r="J18" i="14"/>
  <c r="M18" i="14"/>
  <c r="F26" i="14"/>
  <c r="J26" i="14"/>
  <c r="M26" i="14"/>
  <c r="G26" i="14"/>
  <c r="AC40" i="14"/>
  <c r="AC41" i="14"/>
  <c r="K54" i="15"/>
  <c r="AA54" i="15"/>
  <c r="M54" i="15"/>
  <c r="O54" i="15"/>
  <c r="I54" i="15"/>
  <c r="AC52" i="15"/>
  <c r="U26" i="15"/>
  <c r="AC25" i="15"/>
  <c r="J26" i="15"/>
  <c r="R26" i="15"/>
  <c r="Z26" i="15"/>
  <c r="H26" i="15"/>
  <c r="P26" i="15"/>
  <c r="X26" i="15"/>
  <c r="G26" i="15"/>
  <c r="M26" i="15"/>
  <c r="AC41" i="15"/>
  <c r="I42" i="15"/>
  <c r="Y42" i="15"/>
  <c r="J42" i="15"/>
  <c r="R42" i="15"/>
  <c r="Z42" i="15"/>
  <c r="K42" i="15"/>
  <c r="AA42" i="15"/>
  <c r="L42" i="15"/>
  <c r="T42" i="15"/>
  <c r="AB42" i="15"/>
  <c r="G42" i="15"/>
  <c r="W42" i="15"/>
  <c r="X58" i="15"/>
  <c r="P58" i="15"/>
  <c r="H58" i="15"/>
  <c r="Q58" i="15"/>
  <c r="Z58" i="15"/>
  <c r="R58" i="15"/>
  <c r="J58" i="15"/>
  <c r="O58" i="15"/>
  <c r="I58" i="15"/>
  <c r="M58" i="15"/>
  <c r="AC57" i="15"/>
  <c r="I54" i="14"/>
  <c r="Q54" i="14"/>
  <c r="Y54" i="14"/>
  <c r="G54" i="14"/>
  <c r="O54" i="14"/>
  <c r="W54" i="14"/>
  <c r="AC52" i="14"/>
  <c r="AC20" i="14"/>
  <c r="AC21" i="14"/>
  <c r="L22" i="14"/>
  <c r="T22" i="14"/>
  <c r="AB22" i="14"/>
  <c r="I22" i="14"/>
  <c r="N22" i="14"/>
  <c r="V22" i="14"/>
  <c r="K22" i="14"/>
  <c r="AC28" i="14"/>
  <c r="AC29" i="14"/>
  <c r="AC36" i="14"/>
  <c r="AC37" i="14"/>
  <c r="I46" i="14"/>
  <c r="Q46" i="14"/>
  <c r="Y46" i="14"/>
  <c r="AB46" i="15"/>
  <c r="T46" i="15"/>
  <c r="L46" i="15"/>
  <c r="V46" i="15"/>
  <c r="N46" i="15"/>
  <c r="F46" i="15"/>
  <c r="AC36" i="15"/>
  <c r="AC37" i="15"/>
  <c r="E22" i="15"/>
  <c r="AC19" i="15"/>
  <c r="E26" i="14"/>
  <c r="AC39" i="15"/>
  <c r="E42" i="15"/>
  <c r="AC55" i="15"/>
  <c r="E58" i="15"/>
  <c r="E54" i="14"/>
  <c r="AC51" i="14"/>
  <c r="E46" i="14"/>
  <c r="AC43" i="14"/>
  <c r="E46" i="15"/>
  <c r="AC43" i="15"/>
  <c r="E34" i="14"/>
  <c r="AC31" i="14"/>
  <c r="AC21" i="15"/>
  <c r="U22" i="15"/>
  <c r="O22" i="15"/>
  <c r="AC20" i="15"/>
  <c r="H22" i="15"/>
  <c r="P22" i="15"/>
  <c r="X22" i="15"/>
  <c r="K22" i="15"/>
  <c r="L34" i="15"/>
  <c r="T34" i="15"/>
  <c r="AB34" i="15"/>
  <c r="O34" i="15"/>
  <c r="AC32" i="15"/>
  <c r="AC48" i="15"/>
  <c r="H50" i="15"/>
  <c r="P50" i="15"/>
  <c r="X50" i="15"/>
  <c r="G50" i="15"/>
  <c r="W50" i="15"/>
  <c r="I50" i="14"/>
  <c r="Q50" i="14"/>
  <c r="Y50" i="14"/>
  <c r="I58" i="14"/>
  <c r="Q58" i="14"/>
  <c r="Y58" i="14"/>
  <c r="H18" i="14"/>
  <c r="K18" i="14"/>
  <c r="N18" i="14"/>
  <c r="S18" i="14"/>
  <c r="H26" i="14"/>
  <c r="K26" i="14"/>
  <c r="Q54" i="15"/>
  <c r="AC53" i="15"/>
  <c r="AC24" i="15"/>
  <c r="K26" i="15"/>
  <c r="L26" i="15"/>
  <c r="T26" i="15"/>
  <c r="AB26" i="15"/>
  <c r="I26" i="15"/>
  <c r="Q42" i="15"/>
  <c r="AC40" i="15"/>
  <c r="O42" i="15"/>
  <c r="T58" i="15"/>
  <c r="AC56" i="15"/>
  <c r="W58" i="15"/>
  <c r="Y58" i="15"/>
  <c r="H22" i="14"/>
  <c r="P22" i="14"/>
  <c r="X22" i="14"/>
  <c r="G22" i="14"/>
  <c r="J22" i="14"/>
  <c r="R22" i="14"/>
  <c r="Z22" i="14"/>
  <c r="M46" i="14"/>
  <c r="U46" i="14"/>
  <c r="AC44" i="14"/>
  <c r="AC44" i="15"/>
  <c r="AC45" i="15"/>
  <c r="X46" i="15"/>
  <c r="P46" i="15"/>
  <c r="H46" i="15"/>
  <c r="Z46" i="15"/>
  <c r="R46" i="15"/>
  <c r="J46" i="15"/>
  <c r="AD38" i="15" l="1"/>
  <c r="T18" i="15"/>
  <c r="P18" i="15"/>
  <c r="AD54" i="15"/>
  <c r="F18" i="15"/>
  <c r="AD42" i="15"/>
  <c r="AD46" i="15"/>
  <c r="AD16" i="15"/>
  <c r="AD11" i="15"/>
  <c r="AD17" i="15"/>
  <c r="AD26" i="15"/>
  <c r="AD50" i="15"/>
  <c r="AD30" i="15"/>
  <c r="AD12" i="15"/>
  <c r="AD15" i="15"/>
  <c r="AD58" i="15"/>
  <c r="AD34" i="15"/>
  <c r="AD22" i="15"/>
  <c r="AD13" i="15"/>
  <c r="G14" i="15"/>
  <c r="H14" i="15"/>
  <c r="AG39" i="15"/>
  <c r="AG36" i="15"/>
  <c r="AG37" i="15" s="1"/>
  <c r="O14" i="14"/>
  <c r="I14" i="14"/>
  <c r="V18" i="15"/>
  <c r="P14" i="14"/>
  <c r="AA14" i="14"/>
  <c r="AB14" i="14"/>
  <c r="M14" i="14"/>
  <c r="Z14" i="14"/>
  <c r="N14" i="14"/>
  <c r="L18" i="15"/>
  <c r="Q14" i="14"/>
  <c r="F14" i="14"/>
  <c r="K14" i="14"/>
  <c r="S14" i="14"/>
  <c r="X14" i="14"/>
  <c r="G14" i="14"/>
  <c r="L14" i="14"/>
  <c r="J14" i="14"/>
  <c r="AC11" i="14"/>
  <c r="T14" i="14"/>
  <c r="R14" i="14"/>
  <c r="H14" i="14"/>
  <c r="Y14" i="14"/>
  <c r="V14" i="14"/>
  <c r="E14" i="14"/>
  <c r="W14" i="14"/>
  <c r="U14" i="14"/>
  <c r="AC13" i="14"/>
  <c r="AC12" i="14"/>
  <c r="AC17" i="15"/>
  <c r="X18" i="15"/>
  <c r="U18" i="15"/>
  <c r="J18" i="15"/>
  <c r="AB18" i="15"/>
  <c r="Q18" i="15"/>
  <c r="L14" i="15"/>
  <c r="Z18" i="15"/>
  <c r="N18" i="15"/>
  <c r="I18" i="15"/>
  <c r="E18" i="15"/>
  <c r="G18" i="15"/>
  <c r="S18" i="15"/>
  <c r="K18" i="15"/>
  <c r="R18" i="15"/>
  <c r="AC15" i="15"/>
  <c r="M18" i="15"/>
  <c r="W18" i="15"/>
  <c r="F14" i="15"/>
  <c r="AC13" i="15"/>
  <c r="O18" i="15"/>
  <c r="AC16" i="15"/>
  <c r="AA18" i="15"/>
  <c r="AB14" i="15"/>
  <c r="H18" i="15"/>
  <c r="U14" i="15"/>
  <c r="V14" i="15"/>
  <c r="W14" i="15"/>
  <c r="Z14" i="15"/>
  <c r="P14" i="15"/>
  <c r="J14" i="15"/>
  <c r="R14" i="15"/>
  <c r="I14" i="15"/>
  <c r="AC12" i="15"/>
  <c r="Y14" i="15"/>
  <c r="AA14" i="15"/>
  <c r="AC11" i="15"/>
  <c r="X14" i="15"/>
  <c r="K14" i="15"/>
  <c r="E14" i="15"/>
  <c r="Q14" i="15"/>
  <c r="M14" i="15"/>
  <c r="N14" i="15"/>
  <c r="O14" i="15"/>
  <c r="T14" i="15"/>
  <c r="S14" i="15"/>
  <c r="AC34" i="14"/>
  <c r="AC54" i="14"/>
  <c r="AC18" i="14"/>
  <c r="AC30" i="15"/>
  <c r="AG36" i="14"/>
  <c r="AG37" i="14" s="1"/>
  <c r="AG39" i="14"/>
  <c r="AC46" i="15"/>
  <c r="AC46" i="14"/>
  <c r="AC26" i="14"/>
  <c r="AC22" i="15"/>
  <c r="AC26" i="15"/>
  <c r="AC50" i="15"/>
  <c r="AC34" i="15"/>
  <c r="AC58" i="15"/>
  <c r="AC42" i="15"/>
  <c r="AC38" i="15"/>
  <c r="AC38" i="14"/>
  <c r="AC30" i="14"/>
  <c r="AC22" i="14"/>
  <c r="AC54" i="15"/>
  <c r="AC42" i="14"/>
  <c r="AC58" i="14"/>
  <c r="AC50" i="14"/>
  <c r="AD18" i="15" l="1"/>
  <c r="AD14" i="15"/>
  <c r="AG43" i="15"/>
  <c r="AG40" i="15"/>
  <c r="AG41" i="15" s="1"/>
  <c r="AC14" i="14"/>
  <c r="AC18" i="15"/>
  <c r="AC14" i="15"/>
  <c r="AG40" i="14"/>
  <c r="AG41" i="14" s="1"/>
  <c r="AG43" i="14"/>
  <c r="AD59" i="15" l="1"/>
  <c r="AG47" i="15"/>
  <c r="AG44" i="15"/>
  <c r="AG45" i="15" s="1"/>
  <c r="AG44" i="14"/>
  <c r="AG45" i="14" s="1"/>
  <c r="AG47" i="14"/>
  <c r="AG48" i="15" l="1"/>
  <c r="AG49" i="15" s="1"/>
  <c r="AG51" i="15"/>
  <c r="AG51" i="14"/>
  <c r="AG48" i="14"/>
  <c r="AG49" i="14" s="1"/>
  <c r="AG52" i="15" l="1"/>
  <c r="AG53" i="15" s="1"/>
  <c r="AG55" i="15"/>
  <c r="AG56" i="15" s="1"/>
  <c r="AG57" i="15" s="1"/>
  <c r="AG52" i="14"/>
  <c r="AG53" i="14" s="1"/>
  <c r="AG55" i="14"/>
  <c r="AG56" i="14" s="1"/>
  <c r="AG57" i="14" s="1"/>
</calcChain>
</file>

<file path=xl/sharedStrings.xml><?xml version="1.0" encoding="utf-8"?>
<sst xmlns="http://schemas.openxmlformats.org/spreadsheetml/2006/main" count="1358" uniqueCount="112">
  <si>
    <t>NOTAS:</t>
  </si>
  <si>
    <t>ORD</t>
  </si>
  <si>
    <t>FES</t>
  </si>
  <si>
    <t>SÁB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</si>
  <si>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</si>
  <si>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</si>
  <si>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</si>
  <si>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</si>
  <si>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</si>
  <si>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</si>
  <si>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</si>
  <si>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</si>
  <si>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</si>
  <si>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</si>
  <si>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</si>
  <si>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</si>
  <si>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</si>
  <si>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</si>
  <si>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</si>
  <si>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</si>
  <si>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</si>
  <si>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</si>
  <si>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</si>
  <si>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</si>
  <si>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</si>
  <si>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</si>
  <si>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</si>
  <si>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</si>
  <si>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AÑO:</t>
  </si>
  <si>
    <t>CANTIDAD EN:</t>
  </si>
  <si>
    <t>MWh</t>
  </si>
  <si>
    <t>ENE</t>
  </si>
  <si>
    <t>TIPO 
DE DIA:</t>
  </si>
  <si>
    <t>N° dias
mes</t>
  </si>
  <si>
    <t>TOTAL</t>
  </si>
  <si>
    <t>ORD.</t>
  </si>
  <si>
    <t>SAB.</t>
  </si>
  <si>
    <t>FES.</t>
  </si>
  <si>
    <t>PC</t>
  </si>
  <si>
    <t>FEB</t>
  </si>
  <si>
    <t>MAR</t>
  </si>
  <si>
    <t>ABR</t>
  </si>
  <si>
    <t>MAY</t>
  </si>
  <si>
    <t>JUN</t>
  </si>
  <si>
    <t>PC: PAGUE LO CONTRATADO.</t>
  </si>
  <si>
    <t>JUL</t>
  </si>
  <si>
    <t>AGO</t>
  </si>
  <si>
    <t>SEP</t>
  </si>
  <si>
    <t>OCT</t>
  </si>
  <si>
    <t>NOV</t>
  </si>
  <si>
    <t>DIC</t>
  </si>
  <si>
    <t>* Las cantidades ofrecidas deben presentarse con dos cifras decimales.</t>
  </si>
  <si>
    <t>Cantidad Ofrecida</t>
  </si>
  <si>
    <t>N° días
mes</t>
  </si>
  <si>
    <t>Tipo de día</t>
  </si>
  <si>
    <t>OFERTA MERCANTIL N°:</t>
  </si>
  <si>
    <t>INVITACIÓN:</t>
  </si>
  <si>
    <t>OFERENTE:</t>
  </si>
  <si>
    <t>OFERENTE S.A. ESP</t>
  </si>
  <si>
    <t>OFERTA:</t>
  </si>
  <si>
    <t>MODALIDAD:</t>
  </si>
  <si>
    <t>MWh*</t>
  </si>
  <si>
    <t>(1) PC: Pague lo contratado</t>
  </si>
  <si>
    <t>(4) Ingresar un precio monomio fijo en $/MWh con dos cifras decimales.</t>
  </si>
  <si>
    <t>NIVEL DE COBERTURA ESPERADO
 (%)</t>
  </si>
  <si>
    <t>PRECIO OFERTADO ($/MWh)
(4)</t>
  </si>
  <si>
    <t>(3) Ingresar con dos cifras decimales la energía ofrecida hasta las cantidades solicitadas.</t>
  </si>
  <si>
    <t>PRECIOS $/MWh de:</t>
  </si>
  <si>
    <t>OFERENTE E.S.P.</t>
  </si>
  <si>
    <r>
      <t xml:space="preserve">PC </t>
    </r>
    <r>
      <rPr>
        <b/>
        <sz val="8"/>
        <rFont val="Times New Roman"/>
        <family val="1"/>
      </rPr>
      <t>(1)</t>
    </r>
  </si>
  <si>
    <t>ENERGÍA OFRECIDA (MWh)
(2) (3)</t>
  </si>
  <si>
    <t xml:space="preserve">ENERGÍA SOLICITADA (MWh)
</t>
  </si>
  <si>
    <t>(2) La energía ofrecida se despachará de acuerdo con las curvas descritas los terminos de referencia.</t>
  </si>
  <si>
    <t>(6) Se aceptan adjudicaciones parciales siempre y cuando se aplique el mismo porcentaje sobre la totalidad de la energía ofertada para el año solicitado.</t>
  </si>
  <si>
    <t xml:space="preserve">(5) No serán aceptadas adjudicaciones parciales por franjas horarias, periodos de carga, días o meses  de forma independiente.  </t>
  </si>
  <si>
    <t>(8) Solo serán aceptadas las ofertas con un único precio por producto.</t>
  </si>
  <si>
    <t>(9) No serán tenidas en cuenta ofertas con condiciones y/o modificaciones adicionales a los Pliegos definitivos.</t>
  </si>
  <si>
    <t>(7) Se adjudicarán ofertas parciales por el mismo porcentaje para cada uno de los meses del año.</t>
  </si>
  <si>
    <t>ANEXO 3. CUADRO DE CANTIDADES DE ENERGÍA Y PRECIO</t>
  </si>
  <si>
    <t>ANEXO 4. CANTIDADES HORARIAS SOLICITADAS</t>
  </si>
  <si>
    <t>(7) Se adjudicarán ofertas parciales por el mismo porcentaje para cada uno de los meses del año y de los años de un mismo producto.</t>
  </si>
  <si>
    <t>AÑO 2027</t>
  </si>
  <si>
    <t>KWh</t>
  </si>
  <si>
    <t>ENERGÍA SOLICITADA (KWh)</t>
  </si>
  <si>
    <t>ENERGÍA OFRECIDA (KWh)
(2) (3)</t>
  </si>
  <si>
    <t>KWh*</t>
  </si>
  <si>
    <t>PRECIO OFERTADO (COP/KWh)
(4)</t>
  </si>
  <si>
    <t>(4) Ingresar un precio monomio fijo en COP/KWh con dos cifras decimales.</t>
  </si>
  <si>
    <t>GM-21-003</t>
  </si>
  <si>
    <t>El precio del suministro para cada período (mes) se debe expresar en pesos por Megavatio-hora ($/MWh) con dos cifras decimales, en forma de precio monomio fijo, en pesos constantes de Julio de 2021</t>
  </si>
  <si>
    <t>(6) Se evaluarán ofertas parciales siempre y cuando las cantidades ofertadas para cada uno de los meses y de los años del producto corresponda a un mismo porcentaje sobre la totalidad de la energía solicitada, excepto las condiciones definidas para los años 2022 y 2023.</t>
  </si>
  <si>
    <t>(8) Serán evaluadas las ofertas que presenten precios en las condiciones definidas para cada producto.</t>
  </si>
  <si>
    <t>Diciembre de 2022</t>
  </si>
  <si>
    <t>El precio del suministro para cada período (mes) se debe expresar en pesos por Kilovatio-hora (COP/KWh) con dos cifras decimales, en forma de precio monomio fijo, en pesos constantes de Diciembre de 2022</t>
  </si>
  <si>
    <t>GM-22-003</t>
  </si>
  <si>
    <t>(6) Se evaluarán ofertas parciales siempre y cuando las cantidades ofertadas para cada uno de los meses y de los años del producto corresponda a un mismo porcentaje sobre la totalidad de la energía solicitada.</t>
  </si>
  <si>
    <t>NIVEL DE COBERTURA OFERTADO
 (%)</t>
  </si>
  <si>
    <t>(7) Se adjudicarán ofertas parciales por el mismo porcentaje para cada uno de los meses del año y de los años de un mismo producto, excepto las condiciones definidas para los años 2024 y 2025.</t>
  </si>
  <si>
    <t>El precio del suministro para cada período (mes) se debe expresar en pesos por Kilovatio-hora (COP/KWh) con dos cifras decimales, en forma de precio monomio fijo, en pesos constantes de Marzo de 2024</t>
  </si>
  <si>
    <t>Marzo de 2024</t>
  </si>
  <si>
    <t>GM-24-002 (CP-ENDC2024-001)</t>
  </si>
  <si>
    <t>(5) No se evaluarán las ofertas que incumplan con la cuantía establecida para la Garantía de Seriedad.</t>
  </si>
  <si>
    <t>(6) Serán evaluadas las ofertas que presenten precios en las condiciones definidas para cada producto.</t>
  </si>
  <si>
    <t>(7) No serán tenidas en cuenta ofertas con condiciones y/o modificaciones adicionales a los Pliegos definitivos.</t>
  </si>
  <si>
    <t>El precio del suministro para cada período (mes) se debe expresar en pesos por Kilovatio-hora (COP/KWh) con dos cifras decimales, en forma de precio monomio fijo, en pesos constantes de febrero de 2025</t>
  </si>
  <si>
    <t>febrero de 2025</t>
  </si>
  <si>
    <t>GM-25-001 (CP-ENDC2025-001)</t>
  </si>
  <si>
    <t>AÑO 2025</t>
  </si>
  <si>
    <t>AÑO: 2027</t>
  </si>
  <si>
    <t>AÑO: 2026</t>
  </si>
  <si>
    <t>AÑO: 2025</t>
  </si>
  <si>
    <t>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</si>
</sst>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000"/>
    <numFmt numFmtId="167" formatCode="mmm"/>
    <numFmt numFmtId="168" formatCode="#0"/>
    <numFmt numFmtId="169" formatCode="0.0%"/>
    <numFmt numFmtId="170" formatCode="#,##0.00_ ;\-#,##0.00\ "/>
    <numFmt numFmtId="171" formatCode="_ * #,##0_ ;_ * \-#,##0_ ;_ * &quot;-&quot;??_ ;_ @_ "/>
    <numFmt numFmtId="172" formatCode="_(* #,##0_);_(* \(#,##0\);_(* &quot;-&quot;??_);_(@_)"/>
    <numFmt numFmtId="173" formatCode="_(* #,##0.00000_);_(* \(#,##0.000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13"/>
      <color rgb="FF0000CC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1"/>
      <color indexed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sz val="13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10"/>
      <color indexed="9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1"/>
      <color rgb="FF0000CC"/>
      <name val="Arial"/>
      <family val="2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22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22"/>
      </bottom>
      <diagonal/>
    </border>
    <border>
      <left style="dotted">
        <color indexed="64"/>
      </left>
      <right/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64"/>
      </right>
      <top style="hair">
        <color indexed="22"/>
      </top>
      <bottom style="hair">
        <color indexed="22"/>
      </bottom>
      <diagonal/>
    </border>
    <border>
      <left style="dotted">
        <color indexed="64"/>
      </left>
      <right style="dotted">
        <color indexed="64"/>
      </right>
      <top style="hair">
        <color indexed="22"/>
      </top>
      <bottom style="hair">
        <color indexed="22"/>
      </bottom>
      <diagonal/>
    </border>
    <border>
      <left style="dotted">
        <color indexed="64"/>
      </left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dotted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3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>
      <alignment vertical="top"/>
    </xf>
  </cellStyleXfs>
  <cellXfs count="204">
    <xf numFmtId="0" fontId="0" fillId="0" borderId="0" xfId="0"/>
    <xf numFmtId="0" fontId="6" fillId="2" borderId="0" xfId="7" applyFont="1" applyFill="1" applyAlignment="1">
      <alignment vertical="center"/>
    </xf>
    <xf numFmtId="3" fontId="11" fillId="2" borderId="0" xfId="6" applyNumberFormat="1" applyFont="1" applyFill="1" applyAlignment="1" applyProtection="1">
      <alignment horizontal="left" vertical="center"/>
      <protection locked="0"/>
    </xf>
    <xf numFmtId="0" fontId="13" fillId="2" borderId="36" xfId="6" applyFont="1" applyFill="1" applyBorder="1" applyAlignment="1">
      <alignment horizontal="center" vertical="center" wrapText="1"/>
    </xf>
    <xf numFmtId="0" fontId="4" fillId="2" borderId="31" xfId="6" applyFont="1" applyFill="1" applyBorder="1" applyAlignment="1">
      <alignment horizontal="center" vertical="center" wrapText="1"/>
    </xf>
    <xf numFmtId="0" fontId="6" fillId="2" borderId="0" xfId="7" applyFont="1" applyFill="1" applyAlignment="1" applyProtection="1">
      <alignment vertical="center"/>
      <protection locked="0"/>
    </xf>
    <xf numFmtId="0" fontId="6" fillId="2" borderId="55" xfId="7" applyFont="1" applyFill="1" applyBorder="1" applyAlignment="1" applyProtection="1">
      <alignment vertical="center"/>
      <protection locked="0"/>
    </xf>
    <xf numFmtId="0" fontId="12" fillId="2" borderId="0" xfId="6" applyFont="1" applyFill="1" applyAlignment="1" applyProtection="1">
      <alignment horizontal="left"/>
      <protection locked="0"/>
    </xf>
    <xf numFmtId="0" fontId="4" fillId="2" borderId="4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164" fontId="18" fillId="2" borderId="7" xfId="3" applyFont="1" applyFill="1" applyBorder="1" applyAlignment="1" applyProtection="1">
      <alignment vertical="center"/>
    </xf>
    <xf numFmtId="164" fontId="15" fillId="2" borderId="7" xfId="3" applyFont="1" applyFill="1" applyBorder="1" applyAlignment="1" applyProtection="1">
      <alignment vertical="center"/>
    </xf>
    <xf numFmtId="164" fontId="16" fillId="2" borderId="26" xfId="3" applyFont="1" applyFill="1" applyBorder="1" applyAlignment="1" applyProtection="1">
      <alignment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164" fontId="18" fillId="2" borderId="6" xfId="3" applyFont="1" applyFill="1" applyBorder="1" applyAlignment="1" applyProtection="1">
      <alignment vertical="center"/>
    </xf>
    <xf numFmtId="164" fontId="18" fillId="2" borderId="23" xfId="3" applyFont="1" applyFill="1" applyBorder="1" applyAlignment="1" applyProtection="1">
      <alignment vertical="center"/>
    </xf>
    <xf numFmtId="0" fontId="4" fillId="2" borderId="9" xfId="6" applyFont="1" applyFill="1" applyBorder="1" applyAlignment="1">
      <alignment horizontal="center" vertical="center"/>
    </xf>
    <xf numFmtId="0" fontId="4" fillId="2" borderId="10" xfId="6" applyFont="1" applyFill="1" applyBorder="1" applyAlignment="1">
      <alignment horizontal="center" vertical="center"/>
    </xf>
    <xf numFmtId="164" fontId="18" fillId="2" borderId="12" xfId="3" applyFont="1" applyFill="1" applyBorder="1" applyAlignment="1" applyProtection="1">
      <alignment vertical="center"/>
    </xf>
    <xf numFmtId="164" fontId="18" fillId="2" borderId="11" xfId="3" applyFont="1" applyFill="1" applyBorder="1" applyAlignment="1" applyProtection="1">
      <alignment vertical="center"/>
    </xf>
    <xf numFmtId="164" fontId="18" fillId="2" borderId="24" xfId="3" applyFont="1" applyFill="1" applyBorder="1" applyAlignment="1" applyProtection="1">
      <alignment vertical="center"/>
    </xf>
    <xf numFmtId="0" fontId="4" fillId="2" borderId="13" xfId="6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/>
    </xf>
    <xf numFmtId="164" fontId="18" fillId="2" borderId="16" xfId="3" applyFont="1" applyFill="1" applyBorder="1" applyAlignment="1" applyProtection="1">
      <alignment vertical="center"/>
    </xf>
    <xf numFmtId="164" fontId="18" fillId="2" borderId="15" xfId="3" applyFont="1" applyFill="1" applyBorder="1" applyAlignment="1" applyProtection="1">
      <alignment vertical="center"/>
    </xf>
    <xf numFmtId="164" fontId="18" fillId="2" borderId="25" xfId="3" applyFont="1" applyFill="1" applyBorder="1" applyAlignment="1" applyProtection="1">
      <alignment vertical="center"/>
    </xf>
    <xf numFmtId="0" fontId="19" fillId="2" borderId="17" xfId="6" applyFont="1" applyFill="1" applyBorder="1" applyAlignment="1">
      <alignment horizontal="center" vertical="center"/>
    </xf>
    <xf numFmtId="0" fontId="19" fillId="2" borderId="2" xfId="6" applyFont="1" applyFill="1" applyBorder="1" applyAlignment="1">
      <alignment horizontal="center" vertical="center"/>
    </xf>
    <xf numFmtId="164" fontId="20" fillId="2" borderId="22" xfId="3" applyFont="1" applyFill="1" applyBorder="1" applyAlignment="1" applyProtection="1">
      <alignment vertical="center"/>
    </xf>
    <xf numFmtId="164" fontId="21" fillId="2" borderId="26" xfId="3" applyFont="1" applyFill="1" applyBorder="1" applyAlignment="1" applyProtection="1">
      <alignment vertical="center"/>
    </xf>
    <xf numFmtId="0" fontId="5" fillId="2" borderId="0" xfId="7" applyFill="1" applyAlignment="1">
      <alignment vertical="top"/>
    </xf>
    <xf numFmtId="0" fontId="5" fillId="2" borderId="0" xfId="7" applyFill="1"/>
    <xf numFmtId="0" fontId="5" fillId="2" borderId="0" xfId="7" applyFill="1" applyProtection="1">
      <protection locked="0"/>
    </xf>
    <xf numFmtId="4" fontId="27" fillId="2" borderId="0" xfId="6" applyNumberFormat="1" applyFont="1" applyFill="1" applyAlignment="1" applyProtection="1">
      <alignment horizontal="left"/>
      <protection locked="0"/>
    </xf>
    <xf numFmtId="0" fontId="5" fillId="2" borderId="0" xfId="7" applyFill="1" applyAlignment="1" applyProtection="1">
      <alignment horizontal="center"/>
      <protection locked="0"/>
    </xf>
    <xf numFmtId="0" fontId="5" fillId="2" borderId="0" xfId="7" applyFill="1" applyAlignment="1">
      <alignment horizontal="center"/>
    </xf>
    <xf numFmtId="0" fontId="2" fillId="2" borderId="0" xfId="7" applyFont="1" applyFill="1" applyAlignment="1" applyProtection="1">
      <alignment vertical="center"/>
      <protection locked="0"/>
    </xf>
    <xf numFmtId="0" fontId="13" fillId="2" borderId="0" xfId="7" applyFont="1" applyFill="1" applyAlignment="1" applyProtection="1">
      <alignment vertical="center"/>
      <protection locked="0"/>
    </xf>
    <xf numFmtId="164" fontId="6" fillId="2" borderId="0" xfId="7" applyNumberFormat="1" applyFont="1" applyFill="1" applyAlignment="1" applyProtection="1">
      <alignment vertical="center"/>
      <protection locked="0"/>
    </xf>
    <xf numFmtId="4" fontId="32" fillId="2" borderId="1" xfId="7" applyNumberFormat="1" applyFont="1" applyFill="1" applyBorder="1" applyAlignment="1" applyProtection="1">
      <alignment horizontal="center" vertical="center" wrapText="1"/>
      <protection locked="0"/>
    </xf>
    <xf numFmtId="4" fontId="27" fillId="2" borderId="0" xfId="6" applyNumberFormat="1" applyFont="1" applyFill="1" applyAlignment="1">
      <alignment horizontal="left"/>
    </xf>
    <xf numFmtId="171" fontId="24" fillId="2" borderId="17" xfId="1" applyNumberFormat="1" applyFont="1" applyFill="1" applyBorder="1" applyProtection="1"/>
    <xf numFmtId="0" fontId="26" fillId="2" borderId="0" xfId="7" applyFont="1" applyFill="1" applyAlignment="1">
      <alignment vertical="top"/>
    </xf>
    <xf numFmtId="0" fontId="5" fillId="2" borderId="0" xfId="7" applyFill="1" applyAlignment="1">
      <alignment horizontal="center" vertical="top"/>
    </xf>
    <xf numFmtId="0" fontId="27" fillId="2" borderId="0" xfId="6" applyFont="1" applyFill="1" applyAlignment="1">
      <alignment horizontal="left"/>
    </xf>
    <xf numFmtId="164" fontId="27" fillId="2" borderId="0" xfId="4" applyFont="1" applyFill="1" applyBorder="1" applyAlignment="1" applyProtection="1">
      <alignment horizontal="center"/>
    </xf>
    <xf numFmtId="4" fontId="27" fillId="0" borderId="0" xfId="6" applyNumberFormat="1" applyFont="1" applyAlignment="1">
      <alignment horizontal="left"/>
    </xf>
    <xf numFmtId="4" fontId="27" fillId="0" borderId="0" xfId="6" applyNumberFormat="1" applyFont="1" applyAlignment="1">
      <alignment horizontal="center"/>
    </xf>
    <xf numFmtId="4" fontId="27" fillId="2" borderId="0" xfId="6" applyNumberFormat="1" applyFont="1" applyFill="1" applyAlignment="1">
      <alignment horizontal="center"/>
    </xf>
    <xf numFmtId="0" fontId="28" fillId="2" borderId="0" xfId="6" applyFont="1" applyFill="1" applyAlignment="1">
      <alignment horizontal="left"/>
    </xf>
    <xf numFmtId="0" fontId="27" fillId="2" borderId="0" xfId="7" applyFont="1" applyFill="1"/>
    <xf numFmtId="4" fontId="29" fillId="0" borderId="0" xfId="7" applyNumberFormat="1" applyFont="1"/>
    <xf numFmtId="4" fontId="29" fillId="2" borderId="0" xfId="7" applyNumberFormat="1" applyFont="1" applyFill="1" applyAlignment="1">
      <alignment horizontal="center"/>
    </xf>
    <xf numFmtId="0" fontId="31" fillId="0" borderId="0" xfId="7" applyFont="1"/>
    <xf numFmtId="0" fontId="28" fillId="2" borderId="17" xfId="6" applyFont="1" applyFill="1" applyBorder="1" applyAlignment="1">
      <alignment horizontal="center" vertical="center"/>
    </xf>
    <xf numFmtId="169" fontId="24" fillId="0" borderId="17" xfId="8" applyNumberFormat="1" applyFont="1" applyFill="1" applyBorder="1" applyAlignment="1" applyProtection="1">
      <alignment horizontal="center"/>
    </xf>
    <xf numFmtId="165" fontId="5" fillId="2" borderId="0" xfId="7" applyNumberFormat="1" applyFill="1"/>
    <xf numFmtId="0" fontId="25" fillId="2" borderId="17" xfId="6" applyFont="1" applyFill="1" applyBorder="1" applyAlignment="1">
      <alignment horizontal="center" vertical="center"/>
    </xf>
    <xf numFmtId="171" fontId="33" fillId="2" borderId="17" xfId="1" applyNumberFormat="1" applyFont="1" applyFill="1" applyBorder="1" applyProtection="1"/>
    <xf numFmtId="164" fontId="33" fillId="2" borderId="17" xfId="4" applyFont="1" applyFill="1" applyBorder="1" applyAlignment="1" applyProtection="1">
      <alignment horizontal="center"/>
    </xf>
    <xf numFmtId="164" fontId="33" fillId="2" borderId="17" xfId="4" applyFont="1" applyFill="1" applyBorder="1" applyProtection="1"/>
    <xf numFmtId="164" fontId="34" fillId="2" borderId="17" xfId="4" applyFont="1" applyFill="1" applyBorder="1" applyAlignment="1" applyProtection="1">
      <alignment horizontal="center"/>
    </xf>
    <xf numFmtId="0" fontId="25" fillId="2" borderId="56" xfId="6" applyFont="1" applyFill="1" applyBorder="1" applyAlignment="1">
      <alignment horizontal="center" vertical="center"/>
    </xf>
    <xf numFmtId="164" fontId="33" fillId="2" borderId="56" xfId="4" applyFont="1" applyFill="1" applyBorder="1" applyProtection="1"/>
    <xf numFmtId="164" fontId="33" fillId="2" borderId="56" xfId="4" applyFont="1" applyFill="1" applyBorder="1" applyAlignment="1" applyProtection="1">
      <alignment horizontal="center"/>
    </xf>
    <xf numFmtId="164" fontId="34" fillId="2" borderId="56" xfId="4" applyFont="1" applyFill="1" applyBorder="1" applyProtection="1"/>
    <xf numFmtId="0" fontId="31" fillId="2" borderId="0" xfId="7" applyFont="1" applyFill="1"/>
    <xf numFmtId="0" fontId="25" fillId="2" borderId="0" xfId="6" applyFont="1" applyFill="1" applyAlignment="1">
      <alignment horizontal="center" vertical="center"/>
    </xf>
    <xf numFmtId="172" fontId="33" fillId="2" borderId="0" xfId="4" applyNumberFormat="1" applyFont="1" applyFill="1" applyBorder="1" applyProtection="1"/>
    <xf numFmtId="164" fontId="33" fillId="2" borderId="0" xfId="4" applyFont="1" applyFill="1" applyBorder="1" applyAlignment="1" applyProtection="1">
      <alignment horizontal="center"/>
    </xf>
    <xf numFmtId="164" fontId="33" fillId="2" borderId="0" xfId="4" applyFont="1" applyFill="1" applyBorder="1" applyProtection="1"/>
    <xf numFmtId="164" fontId="34" fillId="2" borderId="0" xfId="4" applyFont="1" applyFill="1" applyBorder="1" applyProtection="1"/>
    <xf numFmtId="0" fontId="25" fillId="0" borderId="0" xfId="7" applyFont="1" applyAlignment="1">
      <alignment horizontal="left"/>
    </xf>
    <xf numFmtId="0" fontId="5" fillId="0" borderId="0" xfId="7"/>
    <xf numFmtId="0" fontId="5" fillId="0" borderId="0" xfId="7" applyAlignment="1">
      <alignment horizontal="center"/>
    </xf>
    <xf numFmtId="4" fontId="26" fillId="2" borderId="56" xfId="7" applyNumberFormat="1" applyFont="1" applyFill="1" applyBorder="1"/>
    <xf numFmtId="0" fontId="5" fillId="2" borderId="56" xfId="7" applyFill="1" applyBorder="1"/>
    <xf numFmtId="4" fontId="26" fillId="2" borderId="0" xfId="7" applyNumberFormat="1" applyFont="1" applyFill="1"/>
    <xf numFmtId="0" fontId="7" fillId="2" borderId="0" xfId="6" applyFont="1" applyFill="1" applyAlignment="1">
      <alignment horizontal="left" vertical="center"/>
    </xf>
    <xf numFmtId="0" fontId="8" fillId="2" borderId="0" xfId="7" applyFont="1" applyFill="1" applyAlignment="1">
      <alignment vertical="center"/>
    </xf>
    <xf numFmtId="167" fontId="10" fillId="2" borderId="0" xfId="6" applyNumberFormat="1" applyFont="1" applyFill="1" applyAlignment="1">
      <alignment horizontal="left" vertical="center"/>
    </xf>
    <xf numFmtId="3" fontId="11" fillId="2" borderId="0" xfId="6" applyNumberFormat="1" applyFont="1" applyFill="1" applyAlignment="1">
      <alignment horizontal="left" vertical="center"/>
    </xf>
    <xf numFmtId="166" fontId="6" fillId="2" borderId="0" xfId="7" applyNumberFormat="1" applyFont="1" applyFill="1" applyAlignment="1">
      <alignment vertical="center"/>
    </xf>
    <xf numFmtId="3" fontId="10" fillId="2" borderId="0" xfId="6" applyNumberFormat="1" applyFont="1" applyFill="1" applyAlignment="1">
      <alignment horizontal="left" vertical="center"/>
    </xf>
    <xf numFmtId="167" fontId="11" fillId="2" borderId="0" xfId="6" applyNumberFormat="1" applyFont="1" applyFill="1" applyAlignment="1">
      <alignment horizontal="left" vertical="center"/>
    </xf>
    <xf numFmtId="165" fontId="6" fillId="2" borderId="0" xfId="7" applyNumberFormat="1" applyFont="1" applyFill="1" applyAlignment="1">
      <alignment vertical="center"/>
    </xf>
    <xf numFmtId="0" fontId="12" fillId="2" borderId="0" xfId="7" applyFont="1" applyFill="1"/>
    <xf numFmtId="0" fontId="4" fillId="2" borderId="32" xfId="6" applyFont="1" applyFill="1" applyBorder="1" applyAlignment="1">
      <alignment horizontal="center" vertical="center" wrapText="1"/>
    </xf>
    <xf numFmtId="0" fontId="13" fillId="2" borderId="37" xfId="6" applyFont="1" applyFill="1" applyBorder="1" applyAlignment="1">
      <alignment horizontal="center" vertical="center" wrapText="1"/>
    </xf>
    <xf numFmtId="0" fontId="13" fillId="2" borderId="38" xfId="6" applyFont="1" applyFill="1" applyBorder="1" applyAlignment="1">
      <alignment horizontal="center" vertical="center" wrapText="1"/>
    </xf>
    <xf numFmtId="0" fontId="13" fillId="2" borderId="39" xfId="6" applyFont="1" applyFill="1" applyBorder="1" applyAlignment="1">
      <alignment horizontal="center" vertical="center" wrapText="1"/>
    </xf>
    <xf numFmtId="0" fontId="4" fillId="2" borderId="21" xfId="6" applyFont="1" applyFill="1" applyBorder="1" applyAlignment="1">
      <alignment horizontal="center" vertical="center" wrapText="1"/>
    </xf>
    <xf numFmtId="0" fontId="6" fillId="2" borderId="0" xfId="7" applyFont="1" applyFill="1" applyAlignment="1">
      <alignment vertical="center" wrapText="1"/>
    </xf>
    <xf numFmtId="0" fontId="14" fillId="3" borderId="40" xfId="6" applyFont="1" applyFill="1" applyBorder="1" applyAlignment="1">
      <alignment horizontal="center" vertical="center"/>
    </xf>
    <xf numFmtId="0" fontId="14" fillId="3" borderId="41" xfId="6" applyFont="1" applyFill="1" applyBorder="1" applyAlignment="1">
      <alignment horizontal="center" vertical="center"/>
    </xf>
    <xf numFmtId="164" fontId="15" fillId="2" borderId="46" xfId="3" applyFont="1" applyFill="1" applyBorder="1" applyAlignment="1" applyProtection="1">
      <alignment vertical="center"/>
    </xf>
    <xf numFmtId="164" fontId="15" fillId="2" borderId="47" xfId="3" applyFont="1" applyFill="1" applyBorder="1" applyAlignment="1" applyProtection="1">
      <alignment vertical="center"/>
    </xf>
    <xf numFmtId="164" fontId="15" fillId="2" borderId="48" xfId="3" applyFont="1" applyFill="1" applyBorder="1" applyAlignment="1" applyProtection="1">
      <alignment vertical="center"/>
    </xf>
    <xf numFmtId="164" fontId="16" fillId="2" borderId="33" xfId="3" applyFont="1" applyFill="1" applyBorder="1" applyAlignment="1" applyProtection="1">
      <alignment vertical="center"/>
    </xf>
    <xf numFmtId="0" fontId="14" fillId="3" borderId="42" xfId="6" applyFont="1" applyFill="1" applyBorder="1" applyAlignment="1">
      <alignment horizontal="center" vertical="center"/>
    </xf>
    <xf numFmtId="0" fontId="14" fillId="3" borderId="43" xfId="6" applyFont="1" applyFill="1" applyBorder="1" applyAlignment="1">
      <alignment horizontal="center" vertical="center"/>
    </xf>
    <xf numFmtId="164" fontId="15" fillId="2" borderId="49" xfId="3" applyFont="1" applyFill="1" applyBorder="1" applyAlignment="1" applyProtection="1">
      <alignment vertical="center"/>
    </xf>
    <xf numFmtId="164" fontId="15" fillId="2" borderId="50" xfId="3" applyFont="1" applyFill="1" applyBorder="1" applyAlignment="1" applyProtection="1">
      <alignment vertical="center"/>
    </xf>
    <xf numFmtId="164" fontId="15" fillId="2" borderId="51" xfId="3" applyFont="1" applyFill="1" applyBorder="1" applyAlignment="1" applyProtection="1">
      <alignment vertical="center"/>
    </xf>
    <xf numFmtId="164" fontId="16" fillId="2" borderId="34" xfId="3" applyFont="1" applyFill="1" applyBorder="1" applyAlignment="1" applyProtection="1">
      <alignment vertical="center"/>
    </xf>
    <xf numFmtId="0" fontId="14" fillId="3" borderId="44" xfId="6" applyFont="1" applyFill="1" applyBorder="1" applyAlignment="1">
      <alignment horizontal="center" vertical="center"/>
    </xf>
    <xf numFmtId="0" fontId="14" fillId="3" borderId="45" xfId="6" applyFont="1" applyFill="1" applyBorder="1" applyAlignment="1">
      <alignment horizontal="center" vertical="center"/>
    </xf>
    <xf numFmtId="164" fontId="15" fillId="2" borderId="52" xfId="3" applyFont="1" applyFill="1" applyBorder="1" applyAlignment="1" applyProtection="1">
      <alignment vertical="center"/>
    </xf>
    <xf numFmtId="164" fontId="15" fillId="2" borderId="53" xfId="3" applyFont="1" applyFill="1" applyBorder="1" applyAlignment="1" applyProtection="1">
      <alignment vertical="center"/>
    </xf>
    <xf numFmtId="164" fontId="15" fillId="2" borderId="54" xfId="3" applyFont="1" applyFill="1" applyBorder="1" applyAlignment="1" applyProtection="1">
      <alignment vertical="center"/>
    </xf>
    <xf numFmtId="164" fontId="16" fillId="2" borderId="35" xfId="3" applyFont="1" applyFill="1" applyBorder="1" applyAlignment="1" applyProtection="1">
      <alignment vertical="center"/>
    </xf>
    <xf numFmtId="0" fontId="14" fillId="3" borderId="18" xfId="6" applyFont="1" applyFill="1" applyBorder="1" applyAlignment="1">
      <alignment horizontal="center" vertical="center"/>
    </xf>
    <xf numFmtId="0" fontId="14" fillId="3" borderId="19" xfId="6" applyFont="1" applyFill="1" applyBorder="1" applyAlignment="1">
      <alignment horizontal="center" vertical="center"/>
    </xf>
    <xf numFmtId="164" fontId="6" fillId="2" borderId="28" xfId="3" applyFont="1" applyFill="1" applyBorder="1" applyAlignment="1" applyProtection="1">
      <alignment vertical="center"/>
    </xf>
    <xf numFmtId="164" fontId="6" fillId="2" borderId="29" xfId="3" applyFont="1" applyFill="1" applyBorder="1" applyAlignment="1" applyProtection="1">
      <alignment vertical="center"/>
    </xf>
    <xf numFmtId="164" fontId="6" fillId="2" borderId="30" xfId="3" applyFont="1" applyFill="1" applyBorder="1" applyAlignment="1" applyProtection="1">
      <alignment vertical="center"/>
    </xf>
    <xf numFmtId="164" fontId="16" fillId="2" borderId="27" xfId="3" applyFont="1" applyFill="1" applyBorder="1" applyAlignment="1" applyProtection="1">
      <alignment vertical="center"/>
    </xf>
    <xf numFmtId="164" fontId="4" fillId="2" borderId="28" xfId="3" applyFont="1" applyFill="1" applyBorder="1" applyAlignment="1" applyProtection="1">
      <alignment vertical="center"/>
    </xf>
    <xf numFmtId="164" fontId="4" fillId="2" borderId="29" xfId="3" applyFont="1" applyFill="1" applyBorder="1" applyAlignment="1" applyProtection="1">
      <alignment vertical="center"/>
    </xf>
    <xf numFmtId="164" fontId="4" fillId="2" borderId="30" xfId="3" applyFont="1" applyFill="1" applyBorder="1" applyAlignment="1" applyProtection="1">
      <alignment vertical="center"/>
    </xf>
    <xf numFmtId="0" fontId="4" fillId="2" borderId="0" xfId="7" applyFont="1" applyFill="1" applyAlignment="1">
      <alignment vertical="center"/>
    </xf>
    <xf numFmtId="0" fontId="17" fillId="3" borderId="18" xfId="6" applyFont="1" applyFill="1" applyBorder="1" applyAlignment="1">
      <alignment horizontal="center" vertical="center"/>
    </xf>
    <xf numFmtId="0" fontId="17" fillId="3" borderId="19" xfId="6" applyFont="1" applyFill="1" applyBorder="1" applyAlignment="1">
      <alignment horizontal="center" vertical="center"/>
    </xf>
    <xf numFmtId="164" fontId="15" fillId="2" borderId="27" xfId="3" applyFont="1" applyFill="1" applyBorder="1" applyAlignment="1" applyProtection="1">
      <alignment vertical="center"/>
    </xf>
    <xf numFmtId="164" fontId="35" fillId="2" borderId="46" xfId="3" applyFont="1" applyFill="1" applyBorder="1" applyAlignment="1" applyProtection="1">
      <alignment vertical="center"/>
    </xf>
    <xf numFmtId="164" fontId="35" fillId="2" borderId="47" xfId="3" applyFont="1" applyFill="1" applyBorder="1" applyAlignment="1" applyProtection="1">
      <alignment vertical="center"/>
    </xf>
    <xf numFmtId="164" fontId="35" fillId="2" borderId="48" xfId="3" applyFont="1" applyFill="1" applyBorder="1" applyAlignment="1" applyProtection="1">
      <alignment vertical="center"/>
    </xf>
    <xf numFmtId="164" fontId="13" fillId="2" borderId="33" xfId="3" applyFont="1" applyFill="1" applyBorder="1" applyAlignment="1" applyProtection="1">
      <alignment vertical="center"/>
    </xf>
    <xf numFmtId="164" fontId="35" fillId="2" borderId="49" xfId="3" applyFont="1" applyFill="1" applyBorder="1" applyAlignment="1" applyProtection="1">
      <alignment vertical="center"/>
    </xf>
    <xf numFmtId="164" fontId="35" fillId="2" borderId="50" xfId="3" applyFont="1" applyFill="1" applyBorder="1" applyAlignment="1" applyProtection="1">
      <alignment vertical="center"/>
    </xf>
    <xf numFmtId="164" fontId="35" fillId="2" borderId="51" xfId="3" applyFont="1" applyFill="1" applyBorder="1" applyAlignment="1" applyProtection="1">
      <alignment vertical="center"/>
    </xf>
    <xf numFmtId="164" fontId="13" fillId="2" borderId="34" xfId="3" applyFont="1" applyFill="1" applyBorder="1" applyAlignment="1" applyProtection="1">
      <alignment vertical="center"/>
    </xf>
    <xf numFmtId="164" fontId="35" fillId="2" borderId="52" xfId="3" applyFont="1" applyFill="1" applyBorder="1" applyAlignment="1" applyProtection="1">
      <alignment vertical="center"/>
    </xf>
    <xf numFmtId="164" fontId="35" fillId="2" borderId="53" xfId="3" applyFont="1" applyFill="1" applyBorder="1" applyAlignment="1" applyProtection="1">
      <alignment vertical="center"/>
    </xf>
    <xf numFmtId="164" fontId="35" fillId="2" borderId="54" xfId="3" applyFont="1" applyFill="1" applyBorder="1" applyAlignment="1" applyProtection="1">
      <alignment vertical="center"/>
    </xf>
    <xf numFmtId="164" fontId="13" fillId="2" borderId="35" xfId="3" applyFont="1" applyFill="1" applyBorder="1" applyAlignment="1" applyProtection="1">
      <alignment vertical="center"/>
    </xf>
    <xf numFmtId="164" fontId="13" fillId="2" borderId="27" xfId="3" applyFont="1" applyFill="1" applyBorder="1" applyAlignment="1" applyProtection="1">
      <alignment vertical="center"/>
    </xf>
    <xf numFmtId="0" fontId="13" fillId="2" borderId="0" xfId="7" applyFont="1" applyFill="1" applyAlignment="1">
      <alignment vertical="center"/>
    </xf>
    <xf numFmtId="0" fontId="12" fillId="2" borderId="0" xfId="6" applyFont="1" applyFill="1" applyAlignment="1">
      <alignment horizontal="left"/>
    </xf>
    <xf numFmtId="0" fontId="4" fillId="2" borderId="66" xfId="6" applyFont="1" applyFill="1" applyBorder="1" applyAlignment="1">
      <alignment horizontal="center" vertical="center" wrapText="1"/>
    </xf>
    <xf numFmtId="0" fontId="13" fillId="2" borderId="67" xfId="6" applyFont="1" applyFill="1" applyBorder="1" applyAlignment="1">
      <alignment horizontal="center" vertical="center" wrapText="1"/>
    </xf>
    <xf numFmtId="164" fontId="15" fillId="2" borderId="68" xfId="3" applyFont="1" applyFill="1" applyBorder="1" applyAlignment="1" applyProtection="1">
      <alignment vertical="center"/>
    </xf>
    <xf numFmtId="164" fontId="15" fillId="2" borderId="69" xfId="3" applyFont="1" applyFill="1" applyBorder="1" applyAlignment="1" applyProtection="1">
      <alignment vertical="center"/>
    </xf>
    <xf numFmtId="164" fontId="15" fillId="2" borderId="70" xfId="3" applyFont="1" applyFill="1" applyBorder="1" applyAlignment="1" applyProtection="1">
      <alignment vertical="center"/>
    </xf>
    <xf numFmtId="164" fontId="15" fillId="2" borderId="71" xfId="3" applyFont="1" applyFill="1" applyBorder="1" applyAlignment="1" applyProtection="1">
      <alignment vertical="center"/>
    </xf>
    <xf numFmtId="164" fontId="15" fillId="2" borderId="72" xfId="3" applyFont="1" applyFill="1" applyBorder="1" applyAlignment="1" applyProtection="1">
      <alignment vertical="center"/>
    </xf>
    <xf numFmtId="164" fontId="15" fillId="2" borderId="73" xfId="3" applyFont="1" applyFill="1" applyBorder="1" applyAlignment="1" applyProtection="1">
      <alignment vertical="center"/>
    </xf>
    <xf numFmtId="164" fontId="15" fillId="2" borderId="74" xfId="3" applyFont="1" applyFill="1" applyBorder="1" applyAlignment="1" applyProtection="1">
      <alignment vertical="center"/>
    </xf>
    <xf numFmtId="164" fontId="15" fillId="2" borderId="75" xfId="3" applyFont="1" applyFill="1" applyBorder="1" applyAlignment="1" applyProtection="1">
      <alignment vertical="center"/>
    </xf>
    <xf numFmtId="164" fontId="15" fillId="2" borderId="76" xfId="3" applyFont="1" applyFill="1" applyBorder="1" applyAlignment="1" applyProtection="1">
      <alignment vertical="center"/>
    </xf>
    <xf numFmtId="164" fontId="16" fillId="2" borderId="76" xfId="3" applyFont="1" applyFill="1" applyBorder="1" applyAlignment="1" applyProtection="1">
      <alignment vertical="center"/>
    </xf>
    <xf numFmtId="164" fontId="16" fillId="2" borderId="73" xfId="3" applyFont="1" applyFill="1" applyBorder="1" applyAlignment="1" applyProtection="1">
      <alignment vertical="center"/>
    </xf>
    <xf numFmtId="164" fontId="16" fillId="2" borderId="70" xfId="3" applyFont="1" applyFill="1" applyBorder="1" applyAlignment="1" applyProtection="1">
      <alignment vertical="center"/>
    </xf>
    <xf numFmtId="1" fontId="11" fillId="2" borderId="0" xfId="6" applyNumberFormat="1" applyFont="1" applyFill="1" applyAlignment="1">
      <alignment horizontal="left" vertical="center"/>
    </xf>
    <xf numFmtId="0" fontId="7" fillId="2" borderId="0" xfId="4" applyNumberFormat="1" applyFont="1" applyFill="1" applyAlignment="1">
      <alignment horizontal="left"/>
    </xf>
    <xf numFmtId="0" fontId="16" fillId="2" borderId="0" xfId="6" applyFont="1" applyFill="1" applyAlignment="1">
      <alignment horizontal="left" vertical="center"/>
    </xf>
    <xf numFmtId="0" fontId="15" fillId="2" borderId="0" xfId="7" applyFont="1" applyFill="1" applyAlignment="1">
      <alignment vertical="center"/>
    </xf>
    <xf numFmtId="3" fontId="37" fillId="2" borderId="0" xfId="6" applyNumberFormat="1" applyFont="1" applyFill="1" applyAlignment="1">
      <alignment horizontal="left" vertical="center"/>
    </xf>
    <xf numFmtId="3" fontId="37" fillId="2" borderId="0" xfId="6" applyNumberFormat="1" applyFont="1" applyFill="1" applyAlignment="1" applyProtection="1">
      <alignment horizontal="left" vertical="center"/>
      <protection locked="0"/>
    </xf>
    <xf numFmtId="1" fontId="37" fillId="2" borderId="0" xfId="6" applyNumberFormat="1" applyFont="1" applyFill="1" applyAlignment="1">
      <alignment horizontal="left" vertical="center"/>
    </xf>
    <xf numFmtId="167" fontId="37" fillId="2" borderId="0" xfId="6" applyNumberFormat="1" applyFont="1" applyFill="1" applyAlignment="1">
      <alignment horizontal="left" vertical="center"/>
    </xf>
    <xf numFmtId="0" fontId="16" fillId="2" borderId="0" xfId="7" applyFont="1" applyFill="1"/>
    <xf numFmtId="1" fontId="27" fillId="2" borderId="0" xfId="4" applyNumberFormat="1" applyFont="1" applyFill="1" applyAlignment="1">
      <alignment horizontal="left"/>
    </xf>
    <xf numFmtId="4" fontId="7" fillId="2" borderId="0" xfId="6" applyNumberFormat="1" applyFont="1" applyFill="1" applyAlignment="1" applyProtection="1">
      <alignment horizontal="left"/>
      <protection locked="0"/>
    </xf>
    <xf numFmtId="3" fontId="7" fillId="2" borderId="0" xfId="6" applyNumberFormat="1" applyFont="1" applyFill="1" applyAlignment="1" applyProtection="1">
      <alignment horizontal="left"/>
      <protection locked="0"/>
    </xf>
    <xf numFmtId="0" fontId="5" fillId="6" borderId="0" xfId="7" applyFill="1"/>
    <xf numFmtId="0" fontId="5" fillId="6" borderId="0" xfId="7" applyFill="1" applyProtection="1">
      <protection locked="0"/>
    </xf>
    <xf numFmtId="171" fontId="38" fillId="5" borderId="17" xfId="1" applyNumberFormat="1" applyFont="1" applyFill="1" applyBorder="1" applyProtection="1"/>
    <xf numFmtId="164" fontId="39" fillId="2" borderId="17" xfId="4" applyFont="1" applyFill="1" applyBorder="1" applyProtection="1"/>
    <xf numFmtId="164" fontId="39" fillId="5" borderId="17" xfId="4" applyFont="1" applyFill="1" applyBorder="1" applyProtection="1"/>
    <xf numFmtId="169" fontId="33" fillId="2" borderId="0" xfId="8" applyNumberFormat="1" applyFont="1" applyFill="1" applyBorder="1" applyProtection="1"/>
    <xf numFmtId="173" fontId="18" fillId="2" borderId="25" xfId="3" applyNumberFormat="1" applyFont="1" applyFill="1" applyBorder="1" applyAlignment="1" applyProtection="1">
      <alignment vertical="center"/>
    </xf>
    <xf numFmtId="43" fontId="6" fillId="2" borderId="0" xfId="7" applyNumberFormat="1" applyFont="1" applyFill="1" applyAlignment="1" applyProtection="1">
      <alignment vertical="center"/>
      <protection locked="0"/>
    </xf>
    <xf numFmtId="0" fontId="5" fillId="2" borderId="0" xfId="7" applyFill="1" applyAlignment="1" applyProtection="1">
      <alignment wrapText="1"/>
      <protection locked="0"/>
    </xf>
    <xf numFmtId="0" fontId="22" fillId="2" borderId="0" xfId="7" applyFont="1" applyFill="1" applyAlignment="1">
      <alignment horizontal="left" vertical="top" wrapText="1"/>
    </xf>
    <xf numFmtId="0" fontId="25" fillId="2" borderId="58" xfId="7" applyFont="1" applyFill="1" applyBorder="1" applyAlignment="1">
      <alignment horizontal="center" vertical="center" wrapText="1"/>
    </xf>
    <xf numFmtId="0" fontId="25" fillId="2" borderId="1" xfId="7" applyFont="1" applyFill="1" applyBorder="1" applyAlignment="1">
      <alignment horizontal="center" vertical="center" wrapText="1"/>
    </xf>
    <xf numFmtId="0" fontId="23" fillId="0" borderId="58" xfId="6" applyFont="1" applyBorder="1" applyAlignment="1">
      <alignment horizontal="center" vertical="center" wrapText="1"/>
    </xf>
    <xf numFmtId="0" fontId="23" fillId="0" borderId="1" xfId="6" applyFont="1" applyBorder="1" applyAlignment="1">
      <alignment horizontal="center" vertical="center" wrapText="1"/>
    </xf>
    <xf numFmtId="0" fontId="26" fillId="2" borderId="58" xfId="6" applyFont="1" applyFill="1" applyBorder="1" applyAlignment="1">
      <alignment horizontal="center" vertical="center" wrapText="1"/>
    </xf>
    <xf numFmtId="0" fontId="26" fillId="2" borderId="1" xfId="6" applyFont="1" applyFill="1" applyBorder="1" applyAlignment="1">
      <alignment horizontal="center" vertical="center" wrapText="1"/>
    </xf>
    <xf numFmtId="0" fontId="23" fillId="0" borderId="59" xfId="6" applyFont="1" applyBorder="1" applyAlignment="1">
      <alignment horizontal="center" vertical="center" wrapText="1"/>
    </xf>
    <xf numFmtId="0" fontId="23" fillId="0" borderId="60" xfId="6" applyFont="1" applyBorder="1" applyAlignment="1">
      <alignment horizontal="center" vertical="center" wrapText="1"/>
    </xf>
    <xf numFmtId="0" fontId="5" fillId="2" borderId="0" xfId="7" applyFill="1" applyAlignment="1">
      <alignment horizontal="left" wrapText="1"/>
    </xf>
    <xf numFmtId="0" fontId="5" fillId="2" borderId="0" xfId="7" applyFill="1" applyAlignment="1">
      <alignment horizontal="left" vertical="center" wrapText="1"/>
    </xf>
    <xf numFmtId="0" fontId="5" fillId="2" borderId="0" xfId="7" applyFill="1" applyAlignment="1" applyProtection="1">
      <alignment horizontal="left" wrapText="1"/>
      <protection locked="0"/>
    </xf>
    <xf numFmtId="0" fontId="9" fillId="2" borderId="0" xfId="3" applyNumberFormat="1" applyFont="1" applyFill="1" applyBorder="1" applyAlignment="1" applyProtection="1">
      <alignment horizontal="left" vertical="center"/>
    </xf>
    <xf numFmtId="17" fontId="14" fillId="4" borderId="62" xfId="7" applyNumberFormat="1" applyFont="1" applyFill="1" applyBorder="1" applyAlignment="1">
      <alignment horizontal="center" vertical="center"/>
    </xf>
    <xf numFmtId="17" fontId="14" fillId="4" borderId="63" xfId="7" applyNumberFormat="1" applyFont="1" applyFill="1" applyBorder="1" applyAlignment="1">
      <alignment horizontal="center" vertical="center"/>
    </xf>
    <xf numFmtId="17" fontId="14" fillId="4" borderId="64" xfId="7" applyNumberFormat="1" applyFont="1" applyFill="1" applyBorder="1" applyAlignment="1">
      <alignment horizontal="center" vertical="center"/>
    </xf>
    <xf numFmtId="17" fontId="14" fillId="3" borderId="8" xfId="7" applyNumberFormat="1" applyFont="1" applyFill="1" applyBorder="1" applyAlignment="1">
      <alignment horizontal="center" vertical="center"/>
    </xf>
    <xf numFmtId="17" fontId="14" fillId="3" borderId="20" xfId="7" applyNumberFormat="1" applyFont="1" applyFill="1" applyBorder="1" applyAlignment="1">
      <alignment horizontal="center" vertical="center"/>
    </xf>
    <xf numFmtId="17" fontId="14" fillId="3" borderId="65" xfId="7" applyNumberFormat="1" applyFont="1" applyFill="1" applyBorder="1" applyAlignment="1">
      <alignment horizontal="center" vertical="center"/>
    </xf>
    <xf numFmtId="170" fontId="4" fillId="0" borderId="57" xfId="1" applyNumberFormat="1" applyFont="1" applyFill="1" applyBorder="1" applyAlignment="1" applyProtection="1">
      <alignment horizontal="center" vertical="center"/>
    </xf>
    <xf numFmtId="170" fontId="4" fillId="0" borderId="61" xfId="1" applyNumberFormat="1" applyFont="1" applyFill="1" applyBorder="1" applyAlignment="1" applyProtection="1">
      <alignment horizontal="center" vertical="center"/>
    </xf>
    <xf numFmtId="17" fontId="14" fillId="4" borderId="3" xfId="7" applyNumberFormat="1" applyFont="1" applyFill="1" applyBorder="1" applyAlignment="1">
      <alignment horizontal="center" vertical="center"/>
    </xf>
    <xf numFmtId="17" fontId="14" fillId="4" borderId="8" xfId="7" applyNumberFormat="1" applyFont="1" applyFill="1" applyBorder="1" applyAlignment="1">
      <alignment horizontal="center" vertical="center"/>
    </xf>
    <xf numFmtId="17" fontId="14" fillId="4" borderId="20" xfId="7" applyNumberFormat="1" applyFont="1" applyFill="1" applyBorder="1" applyAlignment="1">
      <alignment horizontal="center" vertical="center"/>
    </xf>
    <xf numFmtId="168" fontId="13" fillId="2" borderId="0" xfId="6" applyNumberFormat="1" applyFont="1" applyFill="1" applyAlignment="1">
      <alignment horizontal="center" vertical="center"/>
    </xf>
    <xf numFmtId="0" fontId="36" fillId="2" borderId="0" xfId="3" applyNumberFormat="1" applyFont="1" applyFill="1" applyBorder="1" applyAlignment="1" applyProtection="1">
      <alignment horizontal="left" vertical="center"/>
    </xf>
    <xf numFmtId="1" fontId="9" fillId="2" borderId="0" xfId="3" applyNumberFormat="1" applyFont="1" applyFill="1" applyBorder="1" applyAlignment="1" applyProtection="1">
      <alignment horizontal="left" vertical="center"/>
    </xf>
    <xf numFmtId="170" fontId="4" fillId="0" borderId="77" xfId="1" applyNumberFormat="1" applyFont="1" applyFill="1" applyBorder="1" applyAlignment="1" applyProtection="1">
      <alignment horizontal="center" vertical="center"/>
    </xf>
    <xf numFmtId="170" fontId="2" fillId="0" borderId="61" xfId="1" applyNumberFormat="1" applyFont="1" applyFill="1" applyBorder="1" applyAlignment="1" applyProtection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_DEMANDA COMERCIAL MR(2008-2009)" xfId="3" xr:uid="{00000000-0005-0000-0000-000002000000}"/>
    <cellStyle name="Millares_PLIEGOS_GR-07-006" xfId="4" xr:uid="{00000000-0005-0000-0000-000003000000}"/>
    <cellStyle name="Normal" xfId="0" builtinId="0"/>
    <cellStyle name="Normal 2" xfId="5" xr:uid="{00000000-0005-0000-0000-000005000000}"/>
    <cellStyle name="Normal 3" xfId="9" xr:uid="{4890F05C-479B-4497-A3E0-8A924ACF3AF3}"/>
    <cellStyle name="Normal 8" xfId="10" xr:uid="{E7876C37-5F0A-4F99-A887-8CE877183F41}"/>
    <cellStyle name="Normal_ENE99" xfId="6" xr:uid="{00000000-0005-0000-0000-000006000000}"/>
    <cellStyle name="Normal_GC00-001" xfId="7" xr:uid="{00000000-0005-0000-0000-000007000000}"/>
    <cellStyle name="Porcentaje" xfId="8" builtinId="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11826</xdr:rowOff>
    </xdr:to>
    <xdr:sp macro="" textlink="">
      <xdr:nvSpPr>
        <xdr:cNvPr id="13378" name="Text Box 2">
          <a:extLst>
            <a:ext uri="{FF2B5EF4-FFF2-40B4-BE49-F238E27FC236}">
              <a16:creationId xmlns:a16="http://schemas.microsoft.com/office/drawing/2014/main" id="{00000000-0008-0000-0100-000042340000}"/>
            </a:ext>
          </a:extLst>
        </xdr:cNvPr>
        <xdr:cNvSpPr txBox="1">
          <a:spLocks noChangeArrowheads="1"/>
        </xdr:cNvSpPr>
      </xdr:nvSpPr>
      <xdr:spPr bwMode="auto">
        <a:xfrm>
          <a:off x="847725" y="35528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11826</xdr:rowOff>
    </xdr:to>
    <xdr:sp macro="" textlink="">
      <xdr:nvSpPr>
        <xdr:cNvPr id="13379" name="Text Box 15">
          <a:extLst>
            <a:ext uri="{FF2B5EF4-FFF2-40B4-BE49-F238E27FC236}">
              <a16:creationId xmlns:a16="http://schemas.microsoft.com/office/drawing/2014/main" id="{00000000-0008-0000-0100-000043340000}"/>
            </a:ext>
          </a:extLst>
        </xdr:cNvPr>
        <xdr:cNvSpPr txBox="1">
          <a:spLocks noChangeArrowheads="1"/>
        </xdr:cNvSpPr>
      </xdr:nvSpPr>
      <xdr:spPr bwMode="auto">
        <a:xfrm>
          <a:off x="847725" y="43243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14380" name="Text Box 2">
          <a:extLst>
            <a:ext uri="{FF2B5EF4-FFF2-40B4-BE49-F238E27FC236}">
              <a16:creationId xmlns:a16="http://schemas.microsoft.com/office/drawing/2014/main" id="{00000000-0008-0000-0200-00002C380000}"/>
            </a:ext>
          </a:extLst>
        </xdr:cNvPr>
        <xdr:cNvSpPr txBox="1">
          <a:spLocks noChangeArrowheads="1"/>
        </xdr:cNvSpPr>
      </xdr:nvSpPr>
      <xdr:spPr bwMode="auto">
        <a:xfrm>
          <a:off x="847725" y="35528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47725" y="35909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1D47C9C-CB3E-4002-A51B-325D20F97802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1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548A4CAE-7709-4EE5-8CA4-89AA9D059BD7}"/>
            </a:ext>
          </a:extLst>
        </xdr:cNvPr>
        <xdr:cNvSpPr txBox="1">
          <a:spLocks noChangeArrowheads="1"/>
        </xdr:cNvSpPr>
      </xdr:nvSpPr>
      <xdr:spPr bwMode="auto">
        <a:xfrm>
          <a:off x="847725" y="4371975"/>
          <a:ext cx="85725" cy="21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D86B528-661A-4464-8E2F-CA385442211F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5A8ACAC-2504-44B0-A276-E996FA29E836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31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51119B8-A33D-4F10-ACCF-FBA4BBD854F2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65B927C-3C92-4724-AAC3-5A0C7B597988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BC849A6-F36F-4035-82FA-CFF9BE9F1815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85FC32B-B9BE-49D5-A489-3BB05B9378B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B6DF8B5-A77B-44BD-9A8A-E9F13B1A4A9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F59E6E9-7769-4B01-AC6E-D901BD6F88E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A1DBD604-FC89-435A-AEDB-33B39EE98691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2/GM-22-003/DEMANDA/demanda%20contratada%20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1019059269/Desktop/ABASTECIMIENTO/03-PROCESOS%20LICITATORIOS%20MERCADO%20REGULADO/2024/GM-24-002/DEMANDA/demanda%20contratada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"/>
      <sheetName val="EContr 2022_M"/>
      <sheetName val="EContr 2022_H"/>
      <sheetName val="Demanda Total 2022_H"/>
      <sheetName val="Demanda 2022_H"/>
      <sheetName val="Faltante 2022_H"/>
      <sheetName val="Faltante 2022_HReal"/>
      <sheetName val="Curva demanda 2022"/>
      <sheetName val="Curva faltante real 2022"/>
    </sheetNames>
    <sheetDataSet>
      <sheetData sheetId="0">
        <row r="5">
          <cell r="E5" t="str">
            <v>No de días</v>
          </cell>
        </row>
        <row r="51">
          <cell r="AH51"/>
        </row>
        <row r="52">
          <cell r="AH52"/>
        </row>
        <row r="53">
          <cell r="AH53"/>
        </row>
        <row r="54">
          <cell r="AH54"/>
        </row>
        <row r="55">
          <cell r="AH55"/>
        </row>
        <row r="56">
          <cell r="AH56"/>
        </row>
        <row r="57">
          <cell r="AH57"/>
        </row>
        <row r="58">
          <cell r="AH58"/>
        </row>
        <row r="59">
          <cell r="AH59"/>
        </row>
        <row r="60">
          <cell r="AH60"/>
        </row>
        <row r="61">
          <cell r="AH61"/>
        </row>
        <row r="62">
          <cell r="AH62"/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E3">
            <v>20</v>
          </cell>
        </row>
      </sheetData>
      <sheetData sheetId="8">
        <row r="3">
          <cell r="AI3">
            <v>0.43173653930162914</v>
          </cell>
        </row>
        <row r="51">
          <cell r="AH51">
            <v>217382.5719427772</v>
          </cell>
        </row>
        <row r="52">
          <cell r="AH52">
            <v>204664.43778141766</v>
          </cell>
        </row>
        <row r="53">
          <cell r="AH53">
            <v>245759.72691965979</v>
          </cell>
        </row>
        <row r="54">
          <cell r="AH54">
            <v>225196.5200598113</v>
          </cell>
        </row>
        <row r="55">
          <cell r="AH55">
            <v>209922.06640589985</v>
          </cell>
        </row>
        <row r="56">
          <cell r="AH56">
            <v>194951.60878851014</v>
          </cell>
        </row>
        <row r="57">
          <cell r="AH57">
            <v>189705.12428246887</v>
          </cell>
        </row>
        <row r="58">
          <cell r="AH58">
            <v>194845.17552947436</v>
          </cell>
        </row>
        <row r="59">
          <cell r="AH59">
            <v>90877.367720107679</v>
          </cell>
        </row>
        <row r="60">
          <cell r="AH60">
            <v>94573.898211837921</v>
          </cell>
        </row>
        <row r="61">
          <cell r="AH61">
            <v>98268.092369285019</v>
          </cell>
        </row>
        <row r="62">
          <cell r="AH62">
            <v>111363.67851476444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"/>
      <sheetName val="EContr 2024_M"/>
      <sheetName val="EContr 2024_H"/>
      <sheetName val="Demanda Total 2024_H"/>
      <sheetName val="Demanda 2024_H"/>
      <sheetName val="Faltante 2024_H"/>
      <sheetName val="Faltante 2024_HReal"/>
      <sheetName val="Curva demanda 2024"/>
      <sheetName val="Curva faltante real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21</v>
          </cell>
        </row>
      </sheetData>
      <sheetData sheetId="8">
        <row r="3">
          <cell r="AI3">
            <v>0.356724738020129</v>
          </cell>
        </row>
        <row r="51">
          <cell r="AH51">
            <v>163132.51498150156</v>
          </cell>
        </row>
        <row r="52">
          <cell r="AH52">
            <v>162840.09844312945</v>
          </cell>
        </row>
        <row r="53">
          <cell r="AH53">
            <v>142081.29856301751</v>
          </cell>
        </row>
        <row r="54">
          <cell r="AH54">
            <v>107842.08995100205</v>
          </cell>
        </row>
        <row r="55">
          <cell r="AH55">
            <v>102884.60679515895</v>
          </cell>
        </row>
        <row r="56">
          <cell r="AH56">
            <v>88365.492669916828</v>
          </cell>
        </row>
        <row r="57">
          <cell r="AH57">
            <v>18461.159691780744</v>
          </cell>
        </row>
        <row r="58">
          <cell r="AH58">
            <v>25170.357979043671</v>
          </cell>
        </row>
        <row r="59">
          <cell r="AH59">
            <v>1676.6124091436004</v>
          </cell>
        </row>
        <row r="60">
          <cell r="AH60">
            <v>3537.9105605042587</v>
          </cell>
        </row>
        <row r="61">
          <cell r="AH61">
            <v>3522.2103343581557</v>
          </cell>
        </row>
        <row r="62">
          <cell r="AH62">
            <v>24866.880364220746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514114">
    <tabColor rgb="FF00B050"/>
    <pageSetUpPr fitToPage="1"/>
  </sheetPr>
  <dimension ref="A1:H47"/>
  <sheetViews>
    <sheetView showGridLines="0" zoomScale="70" zoomScaleNormal="70" zoomScaleSheetLayoutView="100" workbookViewId="0">
      <selection activeCell="B6" sqref="B6"/>
    </sheetView>
  </sheetViews>
  <sheetFormatPr baseColWidth="10" defaultColWidth="0" defaultRowHeight="12.75" x14ac:dyDescent="0.2"/>
  <cols>
    <col min="1" max="1" width="5.28515625" style="32" customWidth="1"/>
    <col min="2" max="2" width="31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89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idden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6"/>
    </row>
    <row r="6" spans="1:8" ht="16.5" x14ac:dyDescent="0.25">
      <c r="B6" s="45" t="s">
        <v>56</v>
      </c>
      <c r="C6" s="47" t="s">
        <v>88</v>
      </c>
      <c r="D6" s="48"/>
    </row>
    <row r="7" spans="1:8" ht="16.5" x14ac:dyDescent="0.25">
      <c r="B7" s="45" t="s">
        <v>57</v>
      </c>
      <c r="C7" s="34"/>
      <c r="D7" s="49"/>
    </row>
    <row r="8" spans="1:8" ht="16.5" x14ac:dyDescent="0.25">
      <c r="B8" s="45" t="s">
        <v>59</v>
      </c>
      <c r="C8" s="34"/>
      <c r="D8" s="49"/>
    </row>
    <row r="9" spans="1:8" ht="16.5" x14ac:dyDescent="0.25">
      <c r="B9" s="45" t="s">
        <v>29</v>
      </c>
      <c r="C9" s="41" t="s">
        <v>30</v>
      </c>
      <c r="D9" s="49"/>
    </row>
    <row r="10" spans="1:8" ht="16.5" x14ac:dyDescent="0.25">
      <c r="B10" s="50" t="s">
        <v>67</v>
      </c>
      <c r="C10" s="47">
        <v>44197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e">
        <f>CONCATENATE("AÑO ",#REF!)</f>
        <v>#REF!</v>
      </c>
      <c r="C13" s="182" t="s">
        <v>71</v>
      </c>
      <c r="D13" s="178" t="s">
        <v>64</v>
      </c>
      <c r="E13" s="182" t="s">
        <v>70</v>
      </c>
      <c r="F13" s="176" t="s">
        <v>65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f>'[1]2022'!$AH51</f>
        <v>0</v>
      </c>
      <c r="D15" s="56">
        <v>1</v>
      </c>
      <c r="E15" s="42">
        <v>131225.01034613952</v>
      </c>
      <c r="F15" s="40"/>
    </row>
    <row r="16" spans="1:8" ht="15.75" x14ac:dyDescent="0.25">
      <c r="A16" s="54"/>
      <c r="B16" s="55" t="s">
        <v>39</v>
      </c>
      <c r="C16" s="42">
        <f>'[1]2022'!$AH52</f>
        <v>0</v>
      </c>
      <c r="D16" s="56">
        <v>1</v>
      </c>
      <c r="E16" s="42">
        <v>215209.32467248003</v>
      </c>
      <c r="F16" s="40"/>
    </row>
    <row r="17" spans="1:8" ht="15.75" x14ac:dyDescent="0.25">
      <c r="A17" s="54"/>
      <c r="B17" s="55" t="s">
        <v>40</v>
      </c>
      <c r="C17" s="42">
        <f>'[1]2022'!$AH53</f>
        <v>0</v>
      </c>
      <c r="D17" s="56">
        <v>1</v>
      </c>
      <c r="E17" s="42">
        <v>210481.13392162236</v>
      </c>
      <c r="F17" s="40"/>
    </row>
    <row r="18" spans="1:8" ht="15.75" x14ac:dyDescent="0.25">
      <c r="A18" s="54"/>
      <c r="B18" s="55" t="s">
        <v>41</v>
      </c>
      <c r="C18" s="42">
        <f>'[1]2022'!$AH54</f>
        <v>0</v>
      </c>
      <c r="D18" s="56">
        <v>1</v>
      </c>
      <c r="E18" s="42">
        <v>169357.93070678459</v>
      </c>
      <c r="F18" s="40"/>
    </row>
    <row r="19" spans="1:8" ht="15.75" x14ac:dyDescent="0.25">
      <c r="A19" s="54"/>
      <c r="B19" s="55" t="s">
        <v>42</v>
      </c>
      <c r="C19" s="42">
        <f>'[1]2022'!$AH55</f>
        <v>0</v>
      </c>
      <c r="D19" s="56">
        <v>1</v>
      </c>
      <c r="E19" s="42">
        <v>72431.057055157959</v>
      </c>
      <c r="F19" s="40"/>
    </row>
    <row r="20" spans="1:8" ht="15.75" x14ac:dyDescent="0.25">
      <c r="A20" s="57"/>
      <c r="B20" s="55" t="s">
        <v>43</v>
      </c>
      <c r="C20" s="42">
        <f>'[1]2022'!$AH56</f>
        <v>0</v>
      </c>
      <c r="D20" s="56">
        <v>1</v>
      </c>
      <c r="E20" s="42">
        <v>44202.24513952023</v>
      </c>
      <c r="F20" s="40"/>
    </row>
    <row r="21" spans="1:8" ht="15.75" x14ac:dyDescent="0.25">
      <c r="A21" s="57"/>
      <c r="B21" s="55" t="s">
        <v>45</v>
      </c>
      <c r="C21" s="42">
        <f>'[1]2022'!$AH57</f>
        <v>0</v>
      </c>
      <c r="D21" s="56">
        <v>1</v>
      </c>
      <c r="E21" s="42">
        <v>43037.807803259457</v>
      </c>
      <c r="F21" s="40"/>
    </row>
    <row r="22" spans="1:8" ht="15.75" x14ac:dyDescent="0.25">
      <c r="A22" s="57"/>
      <c r="B22" s="55" t="s">
        <v>46</v>
      </c>
      <c r="C22" s="42">
        <f>'[1]2022'!$AH58</f>
        <v>0</v>
      </c>
      <c r="D22" s="56">
        <v>1</v>
      </c>
      <c r="E22" s="42">
        <v>32365.274423918032</v>
      </c>
      <c r="F22" s="40"/>
    </row>
    <row r="23" spans="1:8" ht="15.75" x14ac:dyDescent="0.25">
      <c r="A23" s="57"/>
      <c r="B23" s="55" t="s">
        <v>47</v>
      </c>
      <c r="C23" s="42">
        <f>'[1]2022'!$AH59</f>
        <v>0</v>
      </c>
      <c r="D23" s="56">
        <v>1</v>
      </c>
      <c r="E23" s="42">
        <v>43819.321670858648</v>
      </c>
      <c r="F23" s="40"/>
    </row>
    <row r="24" spans="1:8" ht="15.75" x14ac:dyDescent="0.25">
      <c r="A24" s="57"/>
      <c r="B24" s="55" t="s">
        <v>48</v>
      </c>
      <c r="C24" s="42">
        <f>'[1]2022'!$AH60</f>
        <v>0</v>
      </c>
      <c r="D24" s="56">
        <v>1</v>
      </c>
      <c r="E24" s="42">
        <v>60140.4424447657</v>
      </c>
      <c r="F24" s="40"/>
    </row>
    <row r="25" spans="1:8" ht="15.75" x14ac:dyDescent="0.25">
      <c r="A25" s="57"/>
      <c r="B25" s="55" t="s">
        <v>49</v>
      </c>
      <c r="C25" s="42">
        <f>'[1]2022'!$AH61</f>
        <v>0</v>
      </c>
      <c r="D25" s="56">
        <v>1</v>
      </c>
      <c r="E25" s="42">
        <v>98373.273569908284</v>
      </c>
      <c r="F25" s="40"/>
    </row>
    <row r="26" spans="1:8" ht="15.75" x14ac:dyDescent="0.25">
      <c r="A26" s="57"/>
      <c r="B26" s="55" t="s">
        <v>50</v>
      </c>
      <c r="C26" s="42">
        <f>'[1]2022'!$AH62</f>
        <v>0</v>
      </c>
      <c r="D26" s="56">
        <v>1</v>
      </c>
      <c r="E26" s="42">
        <v>165247.48203956545</v>
      </c>
      <c r="F26" s="40"/>
    </row>
    <row r="27" spans="1:8" ht="15" x14ac:dyDescent="0.25">
      <c r="B27" s="58" t="s">
        <v>34</v>
      </c>
      <c r="C27" s="59">
        <f>SUM(C15:C26)</f>
        <v>0</v>
      </c>
      <c r="D27" s="60"/>
      <c r="E27" s="61">
        <f>SUM(E15:E26)</f>
        <v>1285890.3037939803</v>
      </c>
      <c r="F27" s="62"/>
    </row>
    <row r="28" spans="1:8" ht="15" x14ac:dyDescent="0.25">
      <c r="B28" s="63"/>
      <c r="C28" s="64"/>
      <c r="D28" s="65"/>
      <c r="E28" s="64"/>
      <c r="F28" s="66"/>
    </row>
    <row r="29" spans="1:8" ht="15" x14ac:dyDescent="0.25">
      <c r="B29" s="68"/>
      <c r="C29" s="69"/>
      <c r="D29" s="70"/>
      <c r="E29" s="71"/>
      <c r="F29" s="71"/>
      <c r="G29" s="72"/>
    </row>
    <row r="30" spans="1:8" x14ac:dyDescent="0.2">
      <c r="B30" s="73" t="s">
        <v>0</v>
      </c>
      <c r="C30" s="74"/>
      <c r="D30" s="75"/>
      <c r="E30" s="74"/>
      <c r="F30" s="74"/>
      <c r="G30" s="74"/>
      <c r="H30" s="74"/>
    </row>
    <row r="31" spans="1:8" x14ac:dyDescent="0.2">
      <c r="B31" s="74" t="s">
        <v>62</v>
      </c>
      <c r="C31" s="74"/>
      <c r="D31" s="75"/>
      <c r="E31" s="74"/>
      <c r="F31" s="74"/>
      <c r="G31" s="74"/>
      <c r="H31" s="74"/>
    </row>
    <row r="32" spans="1:8" ht="12.75" customHeight="1" x14ac:dyDescent="0.2">
      <c r="B32" s="74" t="s">
        <v>72</v>
      </c>
      <c r="C32" s="74"/>
      <c r="D32" s="75"/>
      <c r="E32" s="74"/>
      <c r="F32" s="74"/>
      <c r="G32" s="74"/>
      <c r="H32" s="74"/>
    </row>
    <row r="33" spans="2:8" x14ac:dyDescent="0.2">
      <c r="B33" s="74" t="s">
        <v>66</v>
      </c>
      <c r="C33" s="74"/>
      <c r="D33" s="75"/>
      <c r="E33" s="74"/>
      <c r="F33" s="74"/>
      <c r="G33" s="74"/>
      <c r="H33" s="74"/>
    </row>
    <row r="34" spans="2:8" x14ac:dyDescent="0.2">
      <c r="B34" s="32" t="s">
        <v>63</v>
      </c>
    </row>
    <row r="35" spans="2:8" s="33" customFormat="1" ht="13.5" customHeight="1" x14ac:dyDescent="0.2">
      <c r="B35" s="166" t="s">
        <v>74</v>
      </c>
      <c r="D35" s="35"/>
    </row>
    <row r="36" spans="2:8" s="33" customFormat="1" ht="13.5" customHeight="1" x14ac:dyDescent="0.2">
      <c r="B36" s="166" t="s">
        <v>73</v>
      </c>
      <c r="D36" s="35"/>
    </row>
    <row r="37" spans="2:8" s="33" customFormat="1" ht="13.5" customHeight="1" x14ac:dyDescent="0.2">
      <c r="B37" s="167" t="s">
        <v>77</v>
      </c>
      <c r="D37" s="35"/>
    </row>
    <row r="38" spans="2:8" s="33" customFormat="1" ht="13.5" customHeight="1" x14ac:dyDescent="0.2">
      <c r="B38" s="33" t="s">
        <v>75</v>
      </c>
      <c r="D38" s="35"/>
    </row>
    <row r="39" spans="2:8" s="33" customFormat="1" ht="13.5" customHeight="1" x14ac:dyDescent="0.2">
      <c r="B39" s="32" t="s">
        <v>76</v>
      </c>
      <c r="D39" s="35"/>
    </row>
    <row r="40" spans="2:8" s="33" customFormat="1" ht="13.5" customHeight="1" x14ac:dyDescent="0.2">
      <c r="D40" s="35"/>
    </row>
    <row r="41" spans="2:8" s="33" customFormat="1" ht="3.75" customHeight="1" x14ac:dyDescent="0.2">
      <c r="D41" s="35"/>
    </row>
    <row r="42" spans="2:8" s="33" customFormat="1" ht="3.75" customHeight="1" x14ac:dyDescent="0.2">
      <c r="D42" s="35"/>
    </row>
    <row r="43" spans="2:8" s="33" customFormat="1" ht="3.75" customHeight="1" x14ac:dyDescent="0.2">
      <c r="D43" s="35"/>
    </row>
    <row r="44" spans="2:8" ht="11.25" customHeight="1" x14ac:dyDescent="0.2"/>
    <row r="45" spans="2:8" ht="11.25" customHeight="1" x14ac:dyDescent="0.2"/>
    <row r="46" spans="2:8" ht="7.5" customHeight="1" x14ac:dyDescent="0.2"/>
    <row r="47" spans="2:8" ht="17.25" customHeight="1" x14ac:dyDescent="0.3">
      <c r="B47" s="76" t="s">
        <v>68</v>
      </c>
      <c r="C47" s="77"/>
      <c r="F47" s="78"/>
    </row>
  </sheetData>
  <sheetProtection selectLockedCells="1"/>
  <mergeCells count="6">
    <mergeCell ref="B2:H4"/>
    <mergeCell ref="F13:F14"/>
    <mergeCell ref="D13:D14"/>
    <mergeCell ref="B13:B14"/>
    <mergeCell ref="C13:C14"/>
    <mergeCell ref="E13:E14"/>
  </mergeCells>
  <phoneticPr fontId="3" type="noConversion"/>
  <printOptions horizontalCentered="1" verticalCentered="1"/>
  <pageMargins left="0.75" right="0.27559055118110237" top="1" bottom="1" header="0" footer="0"/>
  <pageSetup scale="70" orientation="portrait" cellComments="asDisplayed" r:id="rId1"/>
  <headerFooter alignWithMargins="0">
    <oddHeader>&amp;R&amp;11 1 de 1&amp;C&amp;"Arial"&amp;8&amp;K000000INTERNAL&amp;1#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F26FE-8EB6-4048-AA2C-E5731D6D5B24}">
  <sheetPr>
    <tabColor theme="3" tint="0.39997558519241921"/>
    <pageSetUpPr fitToPage="1"/>
  </sheetPr>
  <dimension ref="A1:AG111"/>
  <sheetViews>
    <sheetView showGridLines="0" zoomScaleNormal="100" workbookViewId="0">
      <pane xSplit="4" ySplit="10" topLeftCell="T58" activePane="bottomRight" state="frozen"/>
      <selection activeCell="F53" sqref="F53"/>
      <selection pane="topRight" activeCell="F53" sqref="F53"/>
      <selection pane="bottomLeft" activeCell="F53" sqref="F53"/>
      <selection pane="bottomRight" activeCell="F53" sqref="F5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9.28515625" style="1" customWidth="1"/>
    <col min="4" max="4" width="7.8554687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79" t="s">
        <v>79</v>
      </c>
    </row>
    <row r="2" spans="1:33" ht="16.5" x14ac:dyDescent="0.2">
      <c r="A2" s="79" t="s">
        <v>55</v>
      </c>
      <c r="C2" s="80"/>
      <c r="D2" s="201"/>
      <c r="E2" s="201"/>
      <c r="F2" s="201"/>
      <c r="G2" s="201"/>
    </row>
    <row r="3" spans="1:33" ht="16.5" x14ac:dyDescent="0.2">
      <c r="A3" s="79" t="s">
        <v>56</v>
      </c>
      <c r="C3" s="80"/>
      <c r="D3" s="82" t="s">
        <v>106</v>
      </c>
      <c r="E3" s="81"/>
      <c r="F3" s="81"/>
    </row>
    <row r="4" spans="1:33" ht="16.5" x14ac:dyDescent="0.2">
      <c r="A4" s="79" t="s">
        <v>57</v>
      </c>
      <c r="C4" s="80"/>
      <c r="D4" s="2"/>
      <c r="E4" s="81"/>
      <c r="F4" s="81"/>
      <c r="H4" s="83"/>
    </row>
    <row r="5" spans="1:33" ht="16.5" x14ac:dyDescent="0.2">
      <c r="A5" s="79" t="s">
        <v>59</v>
      </c>
      <c r="C5" s="80"/>
      <c r="D5" s="2"/>
      <c r="E5" s="81"/>
      <c r="F5" s="81"/>
    </row>
    <row r="6" spans="1:33" ht="16.5" x14ac:dyDescent="0.2">
      <c r="A6" s="79" t="s">
        <v>28</v>
      </c>
      <c r="C6" s="80"/>
      <c r="D6" s="154">
        <v>2025</v>
      </c>
      <c r="E6" s="84"/>
      <c r="F6" s="84"/>
    </row>
    <row r="7" spans="1:33" ht="16.5" x14ac:dyDescent="0.2">
      <c r="A7" s="79" t="s">
        <v>29</v>
      </c>
      <c r="C7" s="80"/>
      <c r="D7" s="161" t="s">
        <v>85</v>
      </c>
      <c r="E7" s="81"/>
      <c r="F7" s="81"/>
    </row>
    <row r="8" spans="1:33" ht="13.5" customHeight="1" x14ac:dyDescent="0.25">
      <c r="A8" s="87" t="s">
        <v>60</v>
      </c>
      <c r="D8" s="85" t="s">
        <v>38</v>
      </c>
    </row>
    <row r="9" spans="1:33" ht="16.5" thickBot="1" x14ac:dyDescent="0.25">
      <c r="C9" s="199"/>
      <c r="D9" s="199"/>
    </row>
    <row r="10" spans="1:33" s="93" customFormat="1" ht="32.25" thickBot="1" x14ac:dyDescent="0.25">
      <c r="A10" s="3" t="s">
        <v>110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hidden="1" x14ac:dyDescent="0.2">
      <c r="A11" s="191">
        <v>45658</v>
      </c>
      <c r="B11" s="194">
        <v>0</v>
      </c>
      <c r="C11" s="94" t="s">
        <v>35</v>
      </c>
      <c r="D11" s="95">
        <v>46389</v>
      </c>
      <c r="E11" s="148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  <c r="T11" s="149">
        <v>0</v>
      </c>
      <c r="U11" s="149">
        <v>0</v>
      </c>
      <c r="V11" s="149">
        <v>0</v>
      </c>
      <c r="W11" s="149">
        <v>0</v>
      </c>
      <c r="X11" s="149">
        <v>0</v>
      </c>
      <c r="Y11" s="149">
        <v>0</v>
      </c>
      <c r="Z11" s="149">
        <v>0</v>
      </c>
      <c r="AA11" s="149">
        <v>0</v>
      </c>
      <c r="AB11" s="150">
        <v>0</v>
      </c>
      <c r="AC11" s="151">
        <v>0</v>
      </c>
      <c r="AD11" s="1">
        <v>0</v>
      </c>
      <c r="AF11" s="1" t="s">
        <v>1</v>
      </c>
      <c r="AG11" s="1">
        <v>1</v>
      </c>
    </row>
    <row r="12" spans="1:33" ht="15" hidden="1" x14ac:dyDescent="0.2">
      <c r="A12" s="191"/>
      <c r="B12" s="194"/>
      <c r="C12" s="100" t="s">
        <v>36</v>
      </c>
      <c r="D12" s="101">
        <v>4</v>
      </c>
      <c r="E12" s="145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6">
        <v>0</v>
      </c>
      <c r="W12" s="146">
        <v>0</v>
      </c>
      <c r="X12" s="146">
        <v>0</v>
      </c>
      <c r="Y12" s="146">
        <v>0</v>
      </c>
      <c r="Z12" s="146">
        <v>0</v>
      </c>
      <c r="AA12" s="146">
        <v>0</v>
      </c>
      <c r="AB12" s="147">
        <v>0</v>
      </c>
      <c r="AC12" s="152">
        <v>0</v>
      </c>
      <c r="AD12" s="1">
        <v>0</v>
      </c>
      <c r="AF12" s="1" t="s">
        <v>3</v>
      </c>
      <c r="AG12" s="1">
        <v>1</v>
      </c>
    </row>
    <row r="13" spans="1:33" ht="15" hidden="1" x14ac:dyDescent="0.2">
      <c r="A13" s="191"/>
      <c r="B13" s="194"/>
      <c r="C13" s="106" t="s">
        <v>37</v>
      </c>
      <c r="D13" s="107">
        <v>6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4">
        <v>0</v>
      </c>
      <c r="AC13" s="153">
        <v>0</v>
      </c>
      <c r="AD13" s="1">
        <v>0</v>
      </c>
      <c r="AF13" s="1" t="s">
        <v>2</v>
      </c>
      <c r="AG13" s="1">
        <v>1</v>
      </c>
    </row>
    <row r="14" spans="1:33" ht="15.75" hidden="1" thickBot="1" x14ac:dyDescent="0.25">
      <c r="A14" s="192"/>
      <c r="B14" s="203"/>
      <c r="C14" s="122" t="s">
        <v>34</v>
      </c>
      <c r="D14" s="123">
        <v>46399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42">
        <v>0</v>
      </c>
      <c r="AC14" s="152">
        <v>0</v>
      </c>
      <c r="AD14" s="152">
        <v>0</v>
      </c>
    </row>
    <row r="15" spans="1:33" ht="15" hidden="1" x14ac:dyDescent="0.2">
      <c r="A15" s="191">
        <v>45689</v>
      </c>
      <c r="B15" s="194">
        <v>0</v>
      </c>
      <c r="C15" s="94" t="s">
        <v>35</v>
      </c>
      <c r="D15" s="95">
        <v>20</v>
      </c>
      <c r="E15" s="148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49">
        <v>0</v>
      </c>
      <c r="Y15" s="149">
        <v>0</v>
      </c>
      <c r="Z15" s="149">
        <v>0</v>
      </c>
      <c r="AA15" s="149">
        <v>0</v>
      </c>
      <c r="AB15" s="150">
        <v>0</v>
      </c>
      <c r="AC15" s="151">
        <v>0</v>
      </c>
      <c r="AD15" s="1">
        <v>0</v>
      </c>
      <c r="AF15" s="1" t="s">
        <v>1</v>
      </c>
      <c r="AG15" s="1">
        <v>2</v>
      </c>
    </row>
    <row r="16" spans="1:33" ht="15" hidden="1" x14ac:dyDescent="0.2">
      <c r="A16" s="191"/>
      <c r="B16" s="194"/>
      <c r="C16" s="100" t="s">
        <v>36</v>
      </c>
      <c r="D16" s="101">
        <v>4</v>
      </c>
      <c r="E16" s="145">
        <v>0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  <c r="S16" s="146">
        <v>0</v>
      </c>
      <c r="T16" s="146">
        <v>0</v>
      </c>
      <c r="U16" s="146">
        <v>0</v>
      </c>
      <c r="V16" s="146">
        <v>0</v>
      </c>
      <c r="W16" s="146">
        <v>0</v>
      </c>
      <c r="X16" s="146">
        <v>0</v>
      </c>
      <c r="Y16" s="146">
        <v>0</v>
      </c>
      <c r="Z16" s="146">
        <v>0</v>
      </c>
      <c r="AA16" s="146">
        <v>0</v>
      </c>
      <c r="AB16" s="147">
        <v>0</v>
      </c>
      <c r="AC16" s="152">
        <v>0</v>
      </c>
      <c r="AD16" s="1">
        <v>0</v>
      </c>
      <c r="AF16" s="1" t="s">
        <v>3</v>
      </c>
      <c r="AG16" s="1">
        <v>2</v>
      </c>
    </row>
    <row r="17" spans="1:33" ht="15" hidden="1" x14ac:dyDescent="0.2">
      <c r="A17" s="191"/>
      <c r="B17" s="194"/>
      <c r="C17" s="106" t="s">
        <v>37</v>
      </c>
      <c r="D17" s="107">
        <v>4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4">
        <v>0</v>
      </c>
      <c r="AC17" s="153">
        <v>0</v>
      </c>
      <c r="AD17" s="1">
        <v>0</v>
      </c>
      <c r="AF17" s="1" t="s">
        <v>2</v>
      </c>
      <c r="AG17" s="1">
        <v>2</v>
      </c>
    </row>
    <row r="18" spans="1:33" ht="15.75" hidden="1" thickBot="1" x14ac:dyDescent="0.25">
      <c r="A18" s="192"/>
      <c r="B18" s="195"/>
      <c r="C18" s="112" t="s">
        <v>34</v>
      </c>
      <c r="D18" s="113">
        <v>28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42">
        <v>0</v>
      </c>
      <c r="AC18" s="152">
        <v>0</v>
      </c>
      <c r="AD18" s="152">
        <v>0</v>
      </c>
    </row>
    <row r="19" spans="1:33" ht="15" hidden="1" x14ac:dyDescent="0.2">
      <c r="A19" s="193">
        <v>45717</v>
      </c>
      <c r="B19" s="194">
        <v>0</v>
      </c>
      <c r="C19" s="94" t="s">
        <v>35</v>
      </c>
      <c r="D19" s="95">
        <v>20</v>
      </c>
      <c r="E19" s="148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  <c r="W19" s="149">
        <v>0</v>
      </c>
      <c r="X19" s="149">
        <v>0</v>
      </c>
      <c r="Y19" s="149">
        <v>0</v>
      </c>
      <c r="Z19" s="149">
        <v>0</v>
      </c>
      <c r="AA19" s="149">
        <v>0</v>
      </c>
      <c r="AB19" s="150">
        <v>0</v>
      </c>
      <c r="AC19" s="151">
        <v>0</v>
      </c>
      <c r="AD19" s="1">
        <v>0</v>
      </c>
      <c r="AF19" s="1" t="s">
        <v>1</v>
      </c>
      <c r="AG19" s="1">
        <v>3</v>
      </c>
    </row>
    <row r="20" spans="1:33" ht="15" hidden="1" x14ac:dyDescent="0.2">
      <c r="A20" s="191"/>
      <c r="B20" s="194"/>
      <c r="C20" s="100" t="s">
        <v>36</v>
      </c>
      <c r="D20" s="101">
        <v>5</v>
      </c>
      <c r="E20" s="145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6">
        <v>0</v>
      </c>
      <c r="W20" s="146">
        <v>0</v>
      </c>
      <c r="X20" s="146">
        <v>0</v>
      </c>
      <c r="Y20" s="146">
        <v>0</v>
      </c>
      <c r="Z20" s="146">
        <v>0</v>
      </c>
      <c r="AA20" s="146">
        <v>0</v>
      </c>
      <c r="AB20" s="147">
        <v>0</v>
      </c>
      <c r="AC20" s="152">
        <v>0</v>
      </c>
      <c r="AD20" s="1">
        <v>0</v>
      </c>
      <c r="AF20" s="1" t="s">
        <v>3</v>
      </c>
      <c r="AG20" s="1">
        <v>3</v>
      </c>
    </row>
    <row r="21" spans="1:33" ht="15" hidden="1" x14ac:dyDescent="0.2">
      <c r="A21" s="191"/>
      <c r="B21" s="194"/>
      <c r="C21" s="106" t="s">
        <v>37</v>
      </c>
      <c r="D21" s="107">
        <v>6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4">
        <v>0</v>
      </c>
      <c r="AC21" s="153">
        <v>0</v>
      </c>
      <c r="AD21" s="1">
        <v>0</v>
      </c>
      <c r="AF21" s="1" t="s">
        <v>2</v>
      </c>
      <c r="AG21" s="1">
        <v>3</v>
      </c>
    </row>
    <row r="22" spans="1:33" ht="15.75" hidden="1" thickBot="1" x14ac:dyDescent="0.25">
      <c r="A22" s="192"/>
      <c r="B22" s="195"/>
      <c r="C22" s="112" t="s">
        <v>34</v>
      </c>
      <c r="D22" s="113">
        <v>31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42">
        <v>0</v>
      </c>
      <c r="AC22" s="152">
        <v>0</v>
      </c>
      <c r="AD22" s="152">
        <v>0</v>
      </c>
    </row>
    <row r="23" spans="1:33" ht="15" hidden="1" x14ac:dyDescent="0.2">
      <c r="A23" s="191">
        <v>45748</v>
      </c>
      <c r="B23" s="194">
        <v>0</v>
      </c>
      <c r="C23" s="94" t="s">
        <v>35</v>
      </c>
      <c r="D23" s="95">
        <v>20</v>
      </c>
      <c r="E23" s="148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149">
        <v>0</v>
      </c>
      <c r="S23" s="149">
        <v>0</v>
      </c>
      <c r="T23" s="149">
        <v>0</v>
      </c>
      <c r="U23" s="149">
        <v>0</v>
      </c>
      <c r="V23" s="149">
        <v>0</v>
      </c>
      <c r="W23" s="149">
        <v>0</v>
      </c>
      <c r="X23" s="149">
        <v>0</v>
      </c>
      <c r="Y23" s="149">
        <v>0</v>
      </c>
      <c r="Z23" s="149">
        <v>0</v>
      </c>
      <c r="AA23" s="149">
        <v>0</v>
      </c>
      <c r="AB23" s="150">
        <v>0</v>
      </c>
      <c r="AC23" s="151">
        <v>0</v>
      </c>
      <c r="AD23" s="1">
        <v>0</v>
      </c>
      <c r="AF23" s="1" t="s">
        <v>1</v>
      </c>
      <c r="AG23" s="1">
        <v>4</v>
      </c>
    </row>
    <row r="24" spans="1:33" ht="15" hidden="1" x14ac:dyDescent="0.2">
      <c r="A24" s="191"/>
      <c r="B24" s="194"/>
      <c r="C24" s="100" t="s">
        <v>36</v>
      </c>
      <c r="D24" s="101">
        <v>4</v>
      </c>
      <c r="E24" s="145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7">
        <v>0</v>
      </c>
      <c r="AC24" s="152">
        <v>0</v>
      </c>
      <c r="AD24" s="1">
        <v>0</v>
      </c>
      <c r="AF24" s="1" t="s">
        <v>3</v>
      </c>
      <c r="AG24" s="1">
        <v>4</v>
      </c>
    </row>
    <row r="25" spans="1:33" ht="15" hidden="1" x14ac:dyDescent="0.2">
      <c r="A25" s="191"/>
      <c r="B25" s="194"/>
      <c r="C25" s="106" t="s">
        <v>37</v>
      </c>
      <c r="D25" s="107">
        <v>6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4">
        <v>0</v>
      </c>
      <c r="AC25" s="153">
        <v>0</v>
      </c>
      <c r="AD25" s="1">
        <v>0</v>
      </c>
      <c r="AF25" s="1" t="s">
        <v>2</v>
      </c>
      <c r="AG25" s="1">
        <v>4</v>
      </c>
    </row>
    <row r="26" spans="1:33" ht="15.75" hidden="1" thickBot="1" x14ac:dyDescent="0.25">
      <c r="A26" s="192"/>
      <c r="B26" s="195"/>
      <c r="C26" s="112" t="s">
        <v>34</v>
      </c>
      <c r="D26" s="113">
        <v>30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42">
        <v>0</v>
      </c>
      <c r="AC26" s="152">
        <v>0</v>
      </c>
      <c r="AD26" s="152">
        <v>0</v>
      </c>
    </row>
    <row r="27" spans="1:33" ht="15" hidden="1" x14ac:dyDescent="0.2">
      <c r="A27" s="191">
        <v>45778</v>
      </c>
      <c r="B27" s="194">
        <v>0</v>
      </c>
      <c r="C27" s="94" t="s">
        <v>35</v>
      </c>
      <c r="D27" s="95">
        <v>21</v>
      </c>
      <c r="E27" s="148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9">
        <v>0</v>
      </c>
      <c r="Q27" s="149">
        <v>0</v>
      </c>
      <c r="R27" s="149">
        <v>0</v>
      </c>
      <c r="S27" s="149">
        <v>0</v>
      </c>
      <c r="T27" s="149">
        <v>0</v>
      </c>
      <c r="U27" s="149">
        <v>0</v>
      </c>
      <c r="V27" s="149">
        <v>0</v>
      </c>
      <c r="W27" s="149">
        <v>0</v>
      </c>
      <c r="X27" s="149">
        <v>0</v>
      </c>
      <c r="Y27" s="149">
        <v>0</v>
      </c>
      <c r="Z27" s="149">
        <v>0</v>
      </c>
      <c r="AA27" s="149">
        <v>0</v>
      </c>
      <c r="AB27" s="150">
        <v>0</v>
      </c>
      <c r="AC27" s="151">
        <v>0</v>
      </c>
      <c r="AD27" s="1">
        <v>0</v>
      </c>
      <c r="AF27" s="1" t="s">
        <v>1</v>
      </c>
      <c r="AG27" s="1">
        <v>5</v>
      </c>
    </row>
    <row r="28" spans="1:33" ht="15" hidden="1" x14ac:dyDescent="0.2">
      <c r="A28" s="191"/>
      <c r="B28" s="194"/>
      <c r="C28" s="100" t="s">
        <v>36</v>
      </c>
      <c r="D28" s="101">
        <v>5</v>
      </c>
      <c r="E28" s="145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  <c r="P28" s="146">
        <v>0</v>
      </c>
      <c r="Q28" s="146">
        <v>0</v>
      </c>
      <c r="R28" s="146">
        <v>0</v>
      </c>
      <c r="S28" s="146">
        <v>0</v>
      </c>
      <c r="T28" s="146">
        <v>0</v>
      </c>
      <c r="U28" s="146">
        <v>0</v>
      </c>
      <c r="V28" s="146">
        <v>0</v>
      </c>
      <c r="W28" s="146">
        <v>0</v>
      </c>
      <c r="X28" s="146">
        <v>0</v>
      </c>
      <c r="Y28" s="146">
        <v>0</v>
      </c>
      <c r="Z28" s="146">
        <v>0</v>
      </c>
      <c r="AA28" s="146">
        <v>0</v>
      </c>
      <c r="AB28" s="147">
        <v>0</v>
      </c>
      <c r="AC28" s="152">
        <v>0</v>
      </c>
      <c r="AD28" s="1">
        <v>0</v>
      </c>
      <c r="AF28" s="1" t="s">
        <v>3</v>
      </c>
      <c r="AG28" s="1">
        <v>5</v>
      </c>
    </row>
    <row r="29" spans="1:33" ht="15" hidden="1" x14ac:dyDescent="0.2">
      <c r="A29" s="191"/>
      <c r="B29" s="194"/>
      <c r="C29" s="106" t="s">
        <v>37</v>
      </c>
      <c r="D29" s="107">
        <v>5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4">
        <v>0</v>
      </c>
      <c r="AC29" s="153">
        <v>0</v>
      </c>
      <c r="AD29" s="1">
        <v>0</v>
      </c>
      <c r="AF29" s="1" t="s">
        <v>2</v>
      </c>
      <c r="AG29" s="1">
        <v>5</v>
      </c>
    </row>
    <row r="30" spans="1:33" ht="15.75" hidden="1" thickBot="1" x14ac:dyDescent="0.25">
      <c r="A30" s="192"/>
      <c r="B30" s="195"/>
      <c r="C30" s="112" t="s">
        <v>34</v>
      </c>
      <c r="D30" s="113">
        <v>31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42">
        <v>0</v>
      </c>
      <c r="AC30" s="152">
        <v>0</v>
      </c>
      <c r="AD30" s="152">
        <v>0</v>
      </c>
    </row>
    <row r="31" spans="1:33" ht="15" x14ac:dyDescent="0.2">
      <c r="A31" s="191">
        <v>45809</v>
      </c>
      <c r="B31" s="194">
        <v>51986520.738174349</v>
      </c>
      <c r="C31" s="94" t="s">
        <v>35</v>
      </c>
      <c r="D31" s="95">
        <v>18</v>
      </c>
      <c r="E31" s="148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42546.363104711563</v>
      </c>
      <c r="K31" s="149">
        <v>54305.47833924889</v>
      </c>
      <c r="L31" s="149">
        <v>98550.284313286131</v>
      </c>
      <c r="M31" s="149">
        <v>122581.15400696045</v>
      </c>
      <c r="N31" s="149">
        <v>135615.78962062547</v>
      </c>
      <c r="O31" s="149">
        <v>147641.43201477255</v>
      </c>
      <c r="P31" s="149">
        <v>152770.80814202994</v>
      </c>
      <c r="Q31" s="149">
        <v>143824.70887395527</v>
      </c>
      <c r="R31" s="149">
        <v>138289.28950969595</v>
      </c>
      <c r="S31" s="149">
        <v>138040.00784064396</v>
      </c>
      <c r="T31" s="149">
        <v>133846.61392813953</v>
      </c>
      <c r="U31" s="149">
        <v>128325.66964605218</v>
      </c>
      <c r="V31" s="149">
        <v>108684.17629474757</v>
      </c>
      <c r="W31" s="149">
        <v>142616.00459096869</v>
      </c>
      <c r="X31" s="149">
        <v>159730.95853890438</v>
      </c>
      <c r="Y31" s="149">
        <v>136843.68780401541</v>
      </c>
      <c r="Z31" s="149">
        <v>92015.230397500243</v>
      </c>
      <c r="AA31" s="149">
        <v>30723.841812688643</v>
      </c>
      <c r="AB31" s="150">
        <v>3895.5601279487087</v>
      </c>
      <c r="AC31" s="151">
        <v>37995247.060324118</v>
      </c>
      <c r="AD31" s="1">
        <v>24110743.642130904</v>
      </c>
      <c r="AF31" s="1" t="s">
        <v>1</v>
      </c>
      <c r="AG31" s="1">
        <v>6</v>
      </c>
    </row>
    <row r="32" spans="1:33" ht="15" x14ac:dyDescent="0.2">
      <c r="A32" s="191"/>
      <c r="B32" s="194"/>
      <c r="C32" s="100" t="s">
        <v>36</v>
      </c>
      <c r="D32" s="101">
        <v>4</v>
      </c>
      <c r="E32" s="145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9940.2889457486745</v>
      </c>
      <c r="L32" s="146">
        <v>65654.690294769534</v>
      </c>
      <c r="M32" s="146">
        <v>103037.1874251219</v>
      </c>
      <c r="N32" s="146">
        <v>125498.94336782646</v>
      </c>
      <c r="O32" s="146">
        <v>139039.58166336158</v>
      </c>
      <c r="P32" s="146">
        <v>131830.81386865291</v>
      </c>
      <c r="Q32" s="146">
        <v>122057.94877593605</v>
      </c>
      <c r="R32" s="146">
        <v>110462.94987584821</v>
      </c>
      <c r="S32" s="146">
        <v>95819.342598949617</v>
      </c>
      <c r="T32" s="146">
        <v>80247.751331641397</v>
      </c>
      <c r="U32" s="146">
        <v>76883.125142761855</v>
      </c>
      <c r="V32" s="146">
        <v>66297.337380636309</v>
      </c>
      <c r="W32" s="146">
        <v>91051.883196648734</v>
      </c>
      <c r="X32" s="146">
        <v>109030.89334687714</v>
      </c>
      <c r="Y32" s="146">
        <v>93391.29752725322</v>
      </c>
      <c r="Z32" s="146">
        <v>60033.827424581752</v>
      </c>
      <c r="AA32" s="146">
        <v>21923.963046822901</v>
      </c>
      <c r="AB32" s="147">
        <v>88.429431563592516</v>
      </c>
      <c r="AC32" s="152">
        <v>6009161.0185800064</v>
      </c>
      <c r="AD32" s="1">
        <v>4202129.3373794779</v>
      </c>
      <c r="AF32" s="1" t="s">
        <v>3</v>
      </c>
      <c r="AG32" s="1">
        <v>6</v>
      </c>
    </row>
    <row r="33" spans="1:33" ht="15" x14ac:dyDescent="0.2">
      <c r="A33" s="191"/>
      <c r="B33" s="194"/>
      <c r="C33" s="106" t="s">
        <v>37</v>
      </c>
      <c r="D33" s="107">
        <v>8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18180.022657105801</v>
      </c>
      <c r="M33" s="143">
        <v>40948.446199746344</v>
      </c>
      <c r="N33" s="143">
        <v>63475.502651627394</v>
      </c>
      <c r="O33" s="143">
        <v>78577.543197018036</v>
      </c>
      <c r="P33" s="143">
        <v>87816.429219047888</v>
      </c>
      <c r="Q33" s="143">
        <v>85519.761006725428</v>
      </c>
      <c r="R33" s="143">
        <v>77732.474916466221</v>
      </c>
      <c r="S33" s="143">
        <v>62359.232323714074</v>
      </c>
      <c r="T33" s="143">
        <v>52559.246169592749</v>
      </c>
      <c r="U33" s="143">
        <v>52318.738498742277</v>
      </c>
      <c r="V33" s="143">
        <v>43679.71727832238</v>
      </c>
      <c r="W33" s="143">
        <v>77925.54423110577</v>
      </c>
      <c r="X33" s="143">
        <v>100810.52161761859</v>
      </c>
      <c r="Y33" s="143">
        <v>89302.175424156885</v>
      </c>
      <c r="Z33" s="143">
        <v>55554.312923540252</v>
      </c>
      <c r="AA33" s="143">
        <v>11004.414094248568</v>
      </c>
      <c r="AB33" s="144">
        <v>0</v>
      </c>
      <c r="AC33" s="153">
        <v>7982112.6592702297</v>
      </c>
      <c r="AD33" s="1">
        <v>4955899.1747182887</v>
      </c>
      <c r="AF33" s="1" t="s">
        <v>2</v>
      </c>
      <c r="AG33" s="1">
        <v>6</v>
      </c>
    </row>
    <row r="34" spans="1:33" ht="15.75" thickBot="1" x14ac:dyDescent="0.25">
      <c r="A34" s="192"/>
      <c r="B34" s="195"/>
      <c r="C34" s="112" t="s">
        <v>34</v>
      </c>
      <c r="D34" s="113">
        <v>30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765834.53588480817</v>
      </c>
      <c r="K34" s="109">
        <v>1017259.7658894748</v>
      </c>
      <c r="L34" s="109">
        <v>2181964.0600750749</v>
      </c>
      <c r="M34" s="109">
        <v>2946197.0914237462</v>
      </c>
      <c r="N34" s="109">
        <v>3450884.0078555839</v>
      </c>
      <c r="O34" s="109">
        <v>3842324.4484954965</v>
      </c>
      <c r="P34" s="109">
        <v>3979729.2357835337</v>
      </c>
      <c r="Q34" s="109">
        <v>3761234.6428887425</v>
      </c>
      <c r="R34" s="109">
        <v>3552918.81000965</v>
      </c>
      <c r="S34" s="109">
        <v>3366871.3701171018</v>
      </c>
      <c r="T34" s="109">
        <v>3150704.0253898185</v>
      </c>
      <c r="U34" s="109">
        <v>3035944.4621899249</v>
      </c>
      <c r="V34" s="109">
        <v>2570942.2610545806</v>
      </c>
      <c r="W34" s="109">
        <v>3554699.9692728776</v>
      </c>
      <c r="X34" s="109">
        <v>4117765.000028736</v>
      </c>
      <c r="Y34" s="109">
        <v>3551168.973974545</v>
      </c>
      <c r="Z34" s="109">
        <v>2340843.9602416535</v>
      </c>
      <c r="AA34" s="109">
        <v>728760.31756967574</v>
      </c>
      <c r="AB34" s="142">
        <v>70473.80002933112</v>
      </c>
      <c r="AC34" s="152">
        <v>51986520.738174349</v>
      </c>
      <c r="AD34" s="152">
        <v>33268772.154228672</v>
      </c>
    </row>
    <row r="35" spans="1:33" ht="15" x14ac:dyDescent="0.2">
      <c r="A35" s="191">
        <v>45839</v>
      </c>
      <c r="B35" s="194">
        <v>47982722.14996627</v>
      </c>
      <c r="C35" s="94" t="s">
        <v>35</v>
      </c>
      <c r="D35" s="95">
        <v>23</v>
      </c>
      <c r="E35" s="148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27321.236702913924</v>
      </c>
      <c r="K35" s="149">
        <v>44203.834666068229</v>
      </c>
      <c r="L35" s="149">
        <v>80486.90336556932</v>
      </c>
      <c r="M35" s="149">
        <v>100853.19299403045</v>
      </c>
      <c r="N35" s="149">
        <v>111385.97178560801</v>
      </c>
      <c r="O35" s="149">
        <v>122520.55424969048</v>
      </c>
      <c r="P35" s="149">
        <v>127980.327487524</v>
      </c>
      <c r="Q35" s="149">
        <v>120457.17391035565</v>
      </c>
      <c r="R35" s="149">
        <v>112555.41466213188</v>
      </c>
      <c r="S35" s="149">
        <v>111846.99560891486</v>
      </c>
      <c r="T35" s="149">
        <v>110164.64630258766</v>
      </c>
      <c r="U35" s="149">
        <v>106722.77406287529</v>
      </c>
      <c r="V35" s="149">
        <v>84604.272888806125</v>
      </c>
      <c r="W35" s="149">
        <v>110647.28278156139</v>
      </c>
      <c r="X35" s="149">
        <v>131044.22360802296</v>
      </c>
      <c r="Y35" s="149">
        <v>113151.14252164919</v>
      </c>
      <c r="Z35" s="149">
        <v>72987.162878768257</v>
      </c>
      <c r="AA35" s="149">
        <v>19387.906217385691</v>
      </c>
      <c r="AB35" s="150">
        <v>981.7114508110908</v>
      </c>
      <c r="AC35" s="151">
        <v>39313962.747341312</v>
      </c>
      <c r="AD35" s="1">
        <v>25414400.951873615</v>
      </c>
      <c r="AF35" s="1" t="s">
        <v>1</v>
      </c>
      <c r="AG35" s="1">
        <v>7</v>
      </c>
    </row>
    <row r="36" spans="1:33" ht="15" x14ac:dyDescent="0.2">
      <c r="A36" s="191"/>
      <c r="B36" s="194"/>
      <c r="C36" s="100" t="s">
        <v>36</v>
      </c>
      <c r="D36" s="101">
        <v>4</v>
      </c>
      <c r="E36" s="145">
        <v>0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6">
        <v>1909.9778235442357</v>
      </c>
      <c r="L36" s="146">
        <v>51374.957026617078</v>
      </c>
      <c r="M36" s="146">
        <v>80987.472500695905</v>
      </c>
      <c r="N36" s="146">
        <v>102725.18235415249</v>
      </c>
      <c r="O36" s="146">
        <v>115798.09938270193</v>
      </c>
      <c r="P36" s="146">
        <v>120553.91412480782</v>
      </c>
      <c r="Q36" s="146">
        <v>114947.50998932705</v>
      </c>
      <c r="R36" s="146">
        <v>101697.12034668848</v>
      </c>
      <c r="S36" s="146">
        <v>85998.196471287345</v>
      </c>
      <c r="T36" s="146">
        <v>76973.209689113777</v>
      </c>
      <c r="U36" s="146">
        <v>72313.426356159325</v>
      </c>
      <c r="V36" s="146">
        <v>54392.685577708013</v>
      </c>
      <c r="W36" s="146">
        <v>84051.87229158706</v>
      </c>
      <c r="X36" s="146">
        <v>100281.34472172766</v>
      </c>
      <c r="Y36" s="146">
        <v>86758.261710750288</v>
      </c>
      <c r="Z36" s="146">
        <v>55762.189409150742</v>
      </c>
      <c r="AA36" s="146">
        <v>15477.911873553356</v>
      </c>
      <c r="AB36" s="147">
        <v>0</v>
      </c>
      <c r="AC36" s="152">
        <v>5288013.3265982904</v>
      </c>
      <c r="AD36" s="1">
        <v>3693476.3529662052</v>
      </c>
      <c r="AF36" s="1" t="s">
        <v>3</v>
      </c>
      <c r="AG36" s="1">
        <v>7</v>
      </c>
    </row>
    <row r="37" spans="1:33" ht="15" x14ac:dyDescent="0.2">
      <c r="A37" s="191"/>
      <c r="B37" s="194"/>
      <c r="C37" s="106" t="s">
        <v>37</v>
      </c>
      <c r="D37" s="107">
        <v>4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5386.372957530607</v>
      </c>
      <c r="M37" s="143">
        <v>34770.752657832491</v>
      </c>
      <c r="N37" s="143">
        <v>57536.557473564171</v>
      </c>
      <c r="O37" s="143">
        <v>68063.486923308694</v>
      </c>
      <c r="P37" s="143">
        <v>73957.887499801189</v>
      </c>
      <c r="Q37" s="143">
        <v>75664.300111935183</v>
      </c>
      <c r="R37" s="143">
        <v>68158.459689228228</v>
      </c>
      <c r="S37" s="143">
        <v>55522.182868984761</v>
      </c>
      <c r="T37" s="143">
        <v>46411.168387181649</v>
      </c>
      <c r="U37" s="143">
        <v>42223.279765432875</v>
      </c>
      <c r="V37" s="143">
        <v>24865.02716526491</v>
      </c>
      <c r="W37" s="143">
        <v>62130.272552962655</v>
      </c>
      <c r="X37" s="143">
        <v>93249.518582546851</v>
      </c>
      <c r="Y37" s="143">
        <v>85349.809427072702</v>
      </c>
      <c r="Z37" s="143">
        <v>49101.461844054116</v>
      </c>
      <c r="AA37" s="143">
        <v>2795.9810999634792</v>
      </c>
      <c r="AB37" s="144">
        <v>0</v>
      </c>
      <c r="AC37" s="153">
        <v>3380746.0760266585</v>
      </c>
      <c r="AD37" s="1">
        <v>2110777.7933391994</v>
      </c>
      <c r="AF37" s="1" t="s">
        <v>2</v>
      </c>
      <c r="AG37" s="1">
        <v>7</v>
      </c>
    </row>
    <row r="38" spans="1:33" ht="15.75" thickBot="1" x14ac:dyDescent="0.25">
      <c r="A38" s="192"/>
      <c r="B38" s="195"/>
      <c r="C38" s="112" t="s">
        <v>34</v>
      </c>
      <c r="D38" s="113">
        <v>31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628388.44416702027</v>
      </c>
      <c r="K38" s="109">
        <v>1024328.1086137462</v>
      </c>
      <c r="L38" s="109">
        <v>2078244.0973446851</v>
      </c>
      <c r="M38" s="109">
        <v>2782656.3394968142</v>
      </c>
      <c r="N38" s="109">
        <v>3202924.3103798511</v>
      </c>
      <c r="O38" s="109">
        <v>3553419.0929669235</v>
      </c>
      <c r="P38" s="109">
        <v>3721594.7387114884</v>
      </c>
      <c r="Q38" s="109">
        <v>3532962.2403432289</v>
      </c>
      <c r="R38" s="109">
        <v>3268196.8573726998</v>
      </c>
      <c r="S38" s="109">
        <v>3138562.4163661301</v>
      </c>
      <c r="T38" s="109">
        <v>3027324.377264698</v>
      </c>
      <c r="U38" s="109">
        <v>2912770.627932501</v>
      </c>
      <c r="V38" s="109">
        <v>2262929.1274144328</v>
      </c>
      <c r="W38" s="109">
        <v>3129616.0833541108</v>
      </c>
      <c r="X38" s="109">
        <v>3788140.5962016261</v>
      </c>
      <c r="Y38" s="109">
        <v>3290908.5625492232</v>
      </c>
      <c r="Z38" s="109">
        <v>2098159.3512244895</v>
      </c>
      <c r="AA38" s="109">
        <v>519017.41489393823</v>
      </c>
      <c r="AB38" s="142">
        <v>22579.363368655089</v>
      </c>
      <c r="AC38" s="152">
        <v>47982722.149966262</v>
      </c>
      <c r="AD38" s="152">
        <v>31218655.09817902</v>
      </c>
    </row>
    <row r="39" spans="1:33" ht="15" x14ac:dyDescent="0.2">
      <c r="A39" s="191">
        <v>45870</v>
      </c>
      <c r="B39" s="194">
        <v>66217798.631891198</v>
      </c>
      <c r="C39" s="94" t="s">
        <v>35</v>
      </c>
      <c r="D39" s="95">
        <v>19</v>
      </c>
      <c r="E39" s="148">
        <v>0</v>
      </c>
      <c r="F39" s="149">
        <v>0</v>
      </c>
      <c r="G39" s="149">
        <v>0</v>
      </c>
      <c r="H39" s="149">
        <v>0</v>
      </c>
      <c r="I39" s="149">
        <v>1682.1589644454039</v>
      </c>
      <c r="J39" s="149">
        <v>58030.172619784629</v>
      </c>
      <c r="K39" s="149">
        <v>80902.131106955101</v>
      </c>
      <c r="L39" s="149">
        <v>118116.16553247409</v>
      </c>
      <c r="M39" s="149">
        <v>140520.14758151941</v>
      </c>
      <c r="N39" s="149">
        <v>151176.653574533</v>
      </c>
      <c r="O39" s="149">
        <v>163176.82794313907</v>
      </c>
      <c r="P39" s="149">
        <v>169961.34900523516</v>
      </c>
      <c r="Q39" s="149">
        <v>159238.79371111697</v>
      </c>
      <c r="R39" s="149">
        <v>151830.73151459685</v>
      </c>
      <c r="S39" s="149">
        <v>154651.22470357493</v>
      </c>
      <c r="T39" s="149">
        <v>154186.34845859639</v>
      </c>
      <c r="U39" s="149">
        <v>151956.5188235683</v>
      </c>
      <c r="V39" s="149">
        <v>129460.46820019517</v>
      </c>
      <c r="W39" s="149">
        <v>166543.52119726132</v>
      </c>
      <c r="X39" s="149">
        <v>184835.28488594998</v>
      </c>
      <c r="Y39" s="149">
        <v>161993.11251638885</v>
      </c>
      <c r="Z39" s="149">
        <v>113505.10468723299</v>
      </c>
      <c r="AA39" s="149">
        <v>49758.028632537687</v>
      </c>
      <c r="AB39" s="150">
        <v>10003.940347346597</v>
      </c>
      <c r="AC39" s="151">
        <v>46959044.996122569</v>
      </c>
      <c r="AD39" s="1">
        <v>28781480.456118729</v>
      </c>
      <c r="AF39" s="1" t="s">
        <v>1</v>
      </c>
      <c r="AG39" s="1">
        <v>8</v>
      </c>
    </row>
    <row r="40" spans="1:33" ht="15" x14ac:dyDescent="0.2">
      <c r="A40" s="191"/>
      <c r="B40" s="194"/>
      <c r="C40" s="100" t="s">
        <v>36</v>
      </c>
      <c r="D40" s="101">
        <v>5</v>
      </c>
      <c r="E40" s="145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18283.585056178617</v>
      </c>
      <c r="L40" s="146">
        <v>85920.666105094278</v>
      </c>
      <c r="M40" s="146">
        <v>122789.42682720481</v>
      </c>
      <c r="N40" s="146">
        <v>144567.55440291</v>
      </c>
      <c r="O40" s="146">
        <v>157664.18631433652</v>
      </c>
      <c r="P40" s="146">
        <v>163892.76893129756</v>
      </c>
      <c r="Q40" s="146">
        <v>156810.93737713082</v>
      </c>
      <c r="R40" s="146">
        <v>139648.83037769186</v>
      </c>
      <c r="S40" s="146">
        <v>121490.1781831593</v>
      </c>
      <c r="T40" s="146">
        <v>110580.05705352819</v>
      </c>
      <c r="U40" s="146">
        <v>103202.51077130696</v>
      </c>
      <c r="V40" s="146">
        <v>85399.070458871152</v>
      </c>
      <c r="W40" s="146">
        <v>123812.37651246156</v>
      </c>
      <c r="X40" s="146">
        <v>145249.6487285156</v>
      </c>
      <c r="Y40" s="146">
        <v>130312.81295811321</v>
      </c>
      <c r="Z40" s="146">
        <v>94254.584745773187</v>
      </c>
      <c r="AA40" s="146">
        <v>44368.419952115059</v>
      </c>
      <c r="AB40" s="147">
        <v>6444.718155370163</v>
      </c>
      <c r="AC40" s="152">
        <v>9773461.6645552926</v>
      </c>
      <c r="AD40" s="1">
        <v>6532835.5817183014</v>
      </c>
      <c r="AF40" s="1" t="s">
        <v>3</v>
      </c>
      <c r="AG40" s="1">
        <v>8</v>
      </c>
    </row>
    <row r="41" spans="1:33" ht="15" x14ac:dyDescent="0.2">
      <c r="A41" s="191"/>
      <c r="B41" s="194"/>
      <c r="C41" s="106" t="s">
        <v>37</v>
      </c>
      <c r="D41" s="107">
        <v>7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0</v>
      </c>
      <c r="L41" s="143">
        <v>27371.273269879312</v>
      </c>
      <c r="M41" s="143">
        <v>62294.858837762782</v>
      </c>
      <c r="N41" s="143">
        <v>89390.298840720687</v>
      </c>
      <c r="O41" s="143">
        <v>104336.04058506223</v>
      </c>
      <c r="P41" s="143">
        <v>111427.26947196363</v>
      </c>
      <c r="Q41" s="143">
        <v>110698.28761072969</v>
      </c>
      <c r="R41" s="143">
        <v>99763.996703016659</v>
      </c>
      <c r="S41" s="143">
        <v>84757.970836666791</v>
      </c>
      <c r="T41" s="143">
        <v>73404.824687165747</v>
      </c>
      <c r="U41" s="143">
        <v>68596.870484324769</v>
      </c>
      <c r="V41" s="143">
        <v>55450.930887276067</v>
      </c>
      <c r="W41" s="143">
        <v>103194.26341090929</v>
      </c>
      <c r="X41" s="143">
        <v>133826.24219028238</v>
      </c>
      <c r="Y41" s="143">
        <v>121717.73704694369</v>
      </c>
      <c r="Z41" s="143">
        <v>82288.949794181302</v>
      </c>
      <c r="AA41" s="143">
        <v>25988.153189087578</v>
      </c>
      <c r="AB41" s="144">
        <v>533.74232735897283</v>
      </c>
      <c r="AC41" s="153">
        <v>9485291.971213324</v>
      </c>
      <c r="AD41" s="1">
        <v>5824291.8392910464</v>
      </c>
      <c r="AF41" s="1" t="s">
        <v>2</v>
      </c>
      <c r="AG41" s="1">
        <v>8</v>
      </c>
    </row>
    <row r="42" spans="1:33" ht="15.75" thickBot="1" x14ac:dyDescent="0.25">
      <c r="A42" s="192"/>
      <c r="B42" s="195"/>
      <c r="C42" s="112" t="s">
        <v>34</v>
      </c>
      <c r="D42" s="113">
        <v>31</v>
      </c>
      <c r="E42" s="109">
        <v>0</v>
      </c>
      <c r="F42" s="109">
        <v>0</v>
      </c>
      <c r="G42" s="109">
        <v>0</v>
      </c>
      <c r="H42" s="109">
        <v>0</v>
      </c>
      <c r="I42" s="109">
        <v>31961.020324462672</v>
      </c>
      <c r="J42" s="109">
        <v>1102573.279775908</v>
      </c>
      <c r="K42" s="109">
        <v>1628558.4163130398</v>
      </c>
      <c r="L42" s="109">
        <v>2865409.3885316341</v>
      </c>
      <c r="M42" s="109">
        <v>3719893.9500492322</v>
      </c>
      <c r="N42" s="109">
        <v>4220926.2818157217</v>
      </c>
      <c r="O42" s="109">
        <v>4619032.9465867607</v>
      </c>
      <c r="P42" s="109">
        <v>4828720.3620597012</v>
      </c>
      <c r="Q42" s="109">
        <v>4584479.780671984</v>
      </c>
      <c r="R42" s="109">
        <v>4281376.0275869165</v>
      </c>
      <c r="S42" s="109">
        <v>4139129.9561403878</v>
      </c>
      <c r="T42" s="109">
        <v>3996274.6787911323</v>
      </c>
      <c r="U42" s="109">
        <v>3883364.5048946058</v>
      </c>
      <c r="V42" s="109">
        <v>3274900.764308996</v>
      </c>
      <c r="W42" s="109">
        <v>4505748.6291866377</v>
      </c>
      <c r="X42" s="109">
        <v>5174902.3518076045</v>
      </c>
      <c r="Y42" s="109">
        <v>4581457.3619305603</v>
      </c>
      <c r="Z42" s="109">
        <v>3203892.5613455619</v>
      </c>
      <c r="AA42" s="109">
        <v>1349161.7161024045</v>
      </c>
      <c r="AB42" s="142">
        <v>226034.65366794897</v>
      </c>
      <c r="AC42" s="152">
        <v>66217798.631891191</v>
      </c>
      <c r="AD42" s="152">
        <v>41138607.877128072</v>
      </c>
    </row>
    <row r="43" spans="1:33" ht="15" x14ac:dyDescent="0.2">
      <c r="A43" s="191">
        <v>45901</v>
      </c>
      <c r="B43" s="194">
        <v>45977445.602866456</v>
      </c>
      <c r="C43" s="94" t="s">
        <v>35</v>
      </c>
      <c r="D43" s="95">
        <v>22</v>
      </c>
      <c r="E43" s="148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23532.129634219629</v>
      </c>
      <c r="K43" s="149">
        <v>44850.347810510488</v>
      </c>
      <c r="L43" s="149">
        <v>77037.413544197494</v>
      </c>
      <c r="M43" s="149">
        <v>96907.779223524645</v>
      </c>
      <c r="N43" s="149">
        <v>107015.17059744091</v>
      </c>
      <c r="O43" s="149">
        <v>117414.91320507866</v>
      </c>
      <c r="P43" s="149">
        <v>124257.00143378146</v>
      </c>
      <c r="Q43" s="149">
        <v>114760.02905929054</v>
      </c>
      <c r="R43" s="149">
        <v>107633.12819632552</v>
      </c>
      <c r="S43" s="149">
        <v>109625.84430987232</v>
      </c>
      <c r="T43" s="149">
        <v>109100.88572059608</v>
      </c>
      <c r="U43" s="149">
        <v>108015.92300906275</v>
      </c>
      <c r="V43" s="149">
        <v>90077.068275431826</v>
      </c>
      <c r="W43" s="149">
        <v>127584.0304883379</v>
      </c>
      <c r="X43" s="149">
        <v>137640.20853353245</v>
      </c>
      <c r="Y43" s="149">
        <v>116449.72193747017</v>
      </c>
      <c r="Z43" s="149">
        <v>74537.90032074746</v>
      </c>
      <c r="AA43" s="149">
        <v>19251.32285246249</v>
      </c>
      <c r="AB43" s="150">
        <v>720.39721921985893</v>
      </c>
      <c r="AC43" s="151">
        <v>37541046.738164261</v>
      </c>
      <c r="AD43" s="1">
        <v>23578897.942581747</v>
      </c>
      <c r="AF43" s="1" t="s">
        <v>1</v>
      </c>
      <c r="AG43" s="1">
        <v>9</v>
      </c>
    </row>
    <row r="44" spans="1:33" ht="15" x14ac:dyDescent="0.2">
      <c r="A44" s="191"/>
      <c r="B44" s="194"/>
      <c r="C44" s="100" t="s">
        <v>36</v>
      </c>
      <c r="D44" s="101">
        <v>4</v>
      </c>
      <c r="E44" s="145"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52190.244218701569</v>
      </c>
      <c r="M44" s="146">
        <v>82544.459552979708</v>
      </c>
      <c r="N44" s="146">
        <v>102011.39836035583</v>
      </c>
      <c r="O44" s="146">
        <v>113001.86473216614</v>
      </c>
      <c r="P44" s="146">
        <v>119536.32578756411</v>
      </c>
      <c r="Q44" s="146">
        <v>114434.25454617328</v>
      </c>
      <c r="R44" s="146">
        <v>99431.758841892777</v>
      </c>
      <c r="S44" s="146">
        <v>83304.27778703779</v>
      </c>
      <c r="T44" s="146">
        <v>75509.168244756191</v>
      </c>
      <c r="U44" s="146">
        <v>68997.583201648391</v>
      </c>
      <c r="V44" s="146">
        <v>53388.606745733254</v>
      </c>
      <c r="W44" s="146">
        <v>94479.56391383367</v>
      </c>
      <c r="X44" s="146">
        <v>102141.72450859685</v>
      </c>
      <c r="Y44" s="146">
        <v>86494.199254939173</v>
      </c>
      <c r="Z44" s="146">
        <v>56552.407855520563</v>
      </c>
      <c r="AA44" s="146">
        <v>13593.582659397072</v>
      </c>
      <c r="AB44" s="147">
        <v>0</v>
      </c>
      <c r="AC44" s="152">
        <v>5270445.6808451852</v>
      </c>
      <c r="AD44" s="1">
        <v>3643845.3410931034</v>
      </c>
      <c r="AF44" s="1" t="s">
        <v>3</v>
      </c>
      <c r="AG44" s="1">
        <v>9</v>
      </c>
    </row>
    <row r="45" spans="1:33" ht="15" x14ac:dyDescent="0.2">
      <c r="A45" s="191"/>
      <c r="B45" s="194"/>
      <c r="C45" s="106" t="s">
        <v>37</v>
      </c>
      <c r="D45" s="107">
        <v>4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4839.6357235227488</v>
      </c>
      <c r="M45" s="143">
        <v>27394.765054180643</v>
      </c>
      <c r="N45" s="143">
        <v>50207.945289465897</v>
      </c>
      <c r="O45" s="143">
        <v>62163.486569942805</v>
      </c>
      <c r="P45" s="143">
        <v>68801.248824386639</v>
      </c>
      <c r="Q45" s="143">
        <v>69496.650251350846</v>
      </c>
      <c r="R45" s="143">
        <v>63089.112203513578</v>
      </c>
      <c r="S45" s="143">
        <v>49910.468876221399</v>
      </c>
      <c r="T45" s="143">
        <v>40755.389279435134</v>
      </c>
      <c r="U45" s="143">
        <v>37170.078164448765</v>
      </c>
      <c r="V45" s="143">
        <v>29036.740931164128</v>
      </c>
      <c r="W45" s="143">
        <v>73954.56444876171</v>
      </c>
      <c r="X45" s="143">
        <v>91624.121892685143</v>
      </c>
      <c r="Y45" s="143">
        <v>79661.698245068153</v>
      </c>
      <c r="Z45" s="143">
        <v>42679.698622264506</v>
      </c>
      <c r="AA45" s="143">
        <v>702.69158784270996</v>
      </c>
      <c r="AB45" s="144">
        <v>0</v>
      </c>
      <c r="AC45" s="153">
        <v>3165953.18385702</v>
      </c>
      <c r="AD45" s="1">
        <v>1895315.1209458739</v>
      </c>
      <c r="AF45" s="1" t="s">
        <v>2</v>
      </c>
      <c r="AG45" s="1">
        <v>9</v>
      </c>
    </row>
    <row r="46" spans="1:33" ht="15.75" thickBot="1" x14ac:dyDescent="0.25">
      <c r="A46" s="192"/>
      <c r="B46" s="195"/>
      <c r="C46" s="112" t="s">
        <v>34</v>
      </c>
      <c r="D46" s="113">
        <v>30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517706.85195283184</v>
      </c>
      <c r="K46" s="109">
        <v>986707.65183123073</v>
      </c>
      <c r="L46" s="109">
        <v>1922942.6177412421</v>
      </c>
      <c r="M46" s="109">
        <v>2571728.0413461835</v>
      </c>
      <c r="N46" s="109">
        <v>2963211.1277429871</v>
      </c>
      <c r="O46" s="109">
        <v>3283789.4957201662</v>
      </c>
      <c r="P46" s="109">
        <v>3487004.3299909956</v>
      </c>
      <c r="Q46" s="109">
        <v>3260444.2584944884</v>
      </c>
      <c r="R46" s="109">
        <v>3018012.3045007871</v>
      </c>
      <c r="S46" s="109">
        <v>2944627.5614702278</v>
      </c>
      <c r="T46" s="109">
        <v>2865277.715949879</v>
      </c>
      <c r="U46" s="109">
        <v>2801020.9516637693</v>
      </c>
      <c r="V46" s="109">
        <v>2311396.8927670899</v>
      </c>
      <c r="W46" s="109">
        <v>3480585.1841938156</v>
      </c>
      <c r="X46" s="109">
        <v>3803147.973342842</v>
      </c>
      <c r="Y46" s="109">
        <v>3226517.4726243732</v>
      </c>
      <c r="Z46" s="109">
        <v>2036762.2329675844</v>
      </c>
      <c r="AA46" s="109">
        <v>480714.19974313391</v>
      </c>
      <c r="AB46" s="142">
        <v>15848.738822836896</v>
      </c>
      <c r="AC46" s="152">
        <v>45977445.602866471</v>
      </c>
      <c r="AD46" s="152">
        <v>29118058.404620726</v>
      </c>
    </row>
    <row r="47" spans="1:33" ht="15" x14ac:dyDescent="0.2">
      <c r="A47" s="191">
        <v>45931</v>
      </c>
      <c r="B47" s="194">
        <v>49120511.680070557</v>
      </c>
      <c r="C47" s="94" t="s">
        <v>35</v>
      </c>
      <c r="D47" s="95">
        <v>22</v>
      </c>
      <c r="E47" s="148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24625.628605338654</v>
      </c>
      <c r="K47" s="149">
        <v>44481.410739676845</v>
      </c>
      <c r="L47" s="149">
        <v>81965.57459927228</v>
      </c>
      <c r="M47" s="149">
        <v>104108.05536387113</v>
      </c>
      <c r="N47" s="149">
        <v>115427.60682472763</v>
      </c>
      <c r="O47" s="149">
        <v>126227.89265768923</v>
      </c>
      <c r="P47" s="149">
        <v>134784.74725111196</v>
      </c>
      <c r="Q47" s="149">
        <v>127078.49006039881</v>
      </c>
      <c r="R47" s="149">
        <v>118136.99456922735</v>
      </c>
      <c r="S47" s="149">
        <v>120404.41763870108</v>
      </c>
      <c r="T47" s="149">
        <v>119600.5727356361</v>
      </c>
      <c r="U47" s="149">
        <v>117445.298465403</v>
      </c>
      <c r="V47" s="149">
        <v>100993.86647315009</v>
      </c>
      <c r="W47" s="149">
        <v>133173.76305677017</v>
      </c>
      <c r="X47" s="149">
        <v>133755.88437581464</v>
      </c>
      <c r="Y47" s="149">
        <v>111977.66210086638</v>
      </c>
      <c r="Z47" s="149">
        <v>71936.100805771304</v>
      </c>
      <c r="AA47" s="149">
        <v>16029.545363068484</v>
      </c>
      <c r="AB47" s="150">
        <v>314.9459430970125</v>
      </c>
      <c r="AC47" s="151">
        <v>39654306.067851029</v>
      </c>
      <c r="AD47" s="1">
        <v>25633952.303652849</v>
      </c>
      <c r="AF47" s="1" t="s">
        <v>1</v>
      </c>
      <c r="AG47" s="1">
        <v>10</v>
      </c>
    </row>
    <row r="48" spans="1:33" ht="15" x14ac:dyDescent="0.2">
      <c r="A48" s="191"/>
      <c r="B48" s="194"/>
      <c r="C48" s="100" t="s">
        <v>36</v>
      </c>
      <c r="D48" s="101">
        <v>4</v>
      </c>
      <c r="E48" s="145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49607.627108099878</v>
      </c>
      <c r="M48" s="146">
        <v>86318.093908801573</v>
      </c>
      <c r="N48" s="146">
        <v>107938.3280222656</v>
      </c>
      <c r="O48" s="146">
        <v>121878.22726087886</v>
      </c>
      <c r="P48" s="146">
        <v>128133.10935518341</v>
      </c>
      <c r="Q48" s="146">
        <v>124814.97494151015</v>
      </c>
      <c r="R48" s="146">
        <v>106431.10715223623</v>
      </c>
      <c r="S48" s="146">
        <v>88329.260995177334</v>
      </c>
      <c r="T48" s="146">
        <v>78866.459914146762</v>
      </c>
      <c r="U48" s="146">
        <v>74020.458765749427</v>
      </c>
      <c r="V48" s="146">
        <v>63111.413388840934</v>
      </c>
      <c r="W48" s="146">
        <v>98558.8065577253</v>
      </c>
      <c r="X48" s="146">
        <v>98732.388050145251</v>
      </c>
      <c r="Y48" s="146">
        <v>81098.80986246455</v>
      </c>
      <c r="Z48" s="146">
        <v>48340.181322730852</v>
      </c>
      <c r="AA48" s="146">
        <v>9200.4995044317911</v>
      </c>
      <c r="AB48" s="147">
        <v>0</v>
      </c>
      <c r="AC48" s="152">
        <v>5461518.9844415523</v>
      </c>
      <c r="AD48" s="1">
        <v>3865350.5896961973</v>
      </c>
      <c r="AF48" s="1" t="s">
        <v>3</v>
      </c>
      <c r="AG48" s="1">
        <v>10</v>
      </c>
    </row>
    <row r="49" spans="1:33" ht="15" x14ac:dyDescent="0.2">
      <c r="A49" s="191"/>
      <c r="B49" s="194"/>
      <c r="C49" s="106" t="s">
        <v>37</v>
      </c>
      <c r="D49" s="107">
        <v>5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5763.0782338410163</v>
      </c>
      <c r="M49" s="143">
        <v>24134.999144260542</v>
      </c>
      <c r="N49" s="143">
        <v>46848.279404354478</v>
      </c>
      <c r="O49" s="143">
        <v>63322.275934332196</v>
      </c>
      <c r="P49" s="143">
        <v>70912.485215958644</v>
      </c>
      <c r="Q49" s="143">
        <v>71520.232617820351</v>
      </c>
      <c r="R49" s="143">
        <v>64105.170850247712</v>
      </c>
      <c r="S49" s="143">
        <v>51896.662938592228</v>
      </c>
      <c r="T49" s="143">
        <v>44389.207468116474</v>
      </c>
      <c r="U49" s="143">
        <v>43500.438999552498</v>
      </c>
      <c r="V49" s="143">
        <v>40753.739882394722</v>
      </c>
      <c r="W49" s="143">
        <v>77293.573318534472</v>
      </c>
      <c r="X49" s="143">
        <v>86715.478644037255</v>
      </c>
      <c r="Y49" s="143">
        <v>72765.689911780617</v>
      </c>
      <c r="Z49" s="143">
        <v>35702.513416803915</v>
      </c>
      <c r="AA49" s="143">
        <v>1313.4995749691504</v>
      </c>
      <c r="AB49" s="144">
        <v>0</v>
      </c>
      <c r="AC49" s="153">
        <v>4004686.6277779825</v>
      </c>
      <c r="AD49" s="1">
        <v>2431964.154035381</v>
      </c>
      <c r="AF49" s="1" t="s">
        <v>2</v>
      </c>
      <c r="AG49" s="1">
        <v>10</v>
      </c>
    </row>
    <row r="50" spans="1:33" ht="15.75" thickBot="1" x14ac:dyDescent="0.25">
      <c r="A50" s="192"/>
      <c r="B50" s="195"/>
      <c r="C50" s="112" t="s">
        <v>34</v>
      </c>
      <c r="D50" s="113">
        <v>31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541763.82931745041</v>
      </c>
      <c r="K50" s="109">
        <v>978591.03627289063</v>
      </c>
      <c r="L50" s="109">
        <v>2030488.5407855946</v>
      </c>
      <c r="M50" s="109">
        <v>2756324.5893616742</v>
      </c>
      <c r="N50" s="109">
        <v>3205402.0592548423</v>
      </c>
      <c r="O50" s="109">
        <v>3581137.9271843396</v>
      </c>
      <c r="P50" s="109">
        <v>3832359.30302499</v>
      </c>
      <c r="Q50" s="109">
        <v>3652587.8441839158</v>
      </c>
      <c r="R50" s="109">
        <v>3345264.1633831854</v>
      </c>
      <c r="S50" s="109">
        <v>3261697.5467250943</v>
      </c>
      <c r="T50" s="109">
        <v>3168624.4771811636</v>
      </c>
      <c r="U50" s="109">
        <v>3097380.5962996264</v>
      </c>
      <c r="V50" s="109">
        <v>2678079.4153766399</v>
      </c>
      <c r="W50" s="109">
        <v>3710525.8800725173</v>
      </c>
      <c r="X50" s="109">
        <v>3771136.4016886894</v>
      </c>
      <c r="Y50" s="109">
        <v>3151732.2552278214</v>
      </c>
      <c r="Z50" s="109">
        <v>1954467.5101019116</v>
      </c>
      <c r="AA50" s="109">
        <v>396019.49388007959</v>
      </c>
      <c r="AB50" s="142">
        <v>6928.8107481342749</v>
      </c>
      <c r="AC50" s="152">
        <v>49120511.680070564</v>
      </c>
      <c r="AD50" s="152">
        <v>31931267.04738443</v>
      </c>
    </row>
    <row r="51" spans="1:33" ht="15" x14ac:dyDescent="0.2">
      <c r="A51" s="191">
        <v>45962</v>
      </c>
      <c r="B51" s="194">
        <v>44973085.695286185</v>
      </c>
      <c r="C51" s="94" t="s">
        <v>35</v>
      </c>
      <c r="D51" s="95">
        <v>18</v>
      </c>
      <c r="E51" s="148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23451.471077672653</v>
      </c>
      <c r="K51" s="149">
        <v>33394.025404652726</v>
      </c>
      <c r="L51" s="149">
        <v>84017.224266239253</v>
      </c>
      <c r="M51" s="149">
        <v>106066.22544047509</v>
      </c>
      <c r="N51" s="149">
        <v>116914.17385674629</v>
      </c>
      <c r="O51" s="149">
        <v>127072.2607389905</v>
      </c>
      <c r="P51" s="149">
        <v>135193.43054843563</v>
      </c>
      <c r="Q51" s="149">
        <v>128679.23470132331</v>
      </c>
      <c r="R51" s="149">
        <v>120722.557931658</v>
      </c>
      <c r="S51" s="149">
        <v>123825.18409763793</v>
      </c>
      <c r="T51" s="149">
        <v>124267.61651218365</v>
      </c>
      <c r="U51" s="149">
        <v>124779.01002279659</v>
      </c>
      <c r="V51" s="149">
        <v>105164.54177642631</v>
      </c>
      <c r="W51" s="149">
        <v>133683.64798963346</v>
      </c>
      <c r="X51" s="149">
        <v>132135.34306487651</v>
      </c>
      <c r="Y51" s="149">
        <v>110461.10751830893</v>
      </c>
      <c r="Z51" s="149">
        <v>69757.926665818886</v>
      </c>
      <c r="AA51" s="149">
        <v>12074.373055868509</v>
      </c>
      <c r="AB51" s="150">
        <v>956.89740701129699</v>
      </c>
      <c r="AC51" s="151">
        <v>32627092.537381604</v>
      </c>
      <c r="AD51" s="1">
        <v>21447664.526096754</v>
      </c>
      <c r="AF51" s="1" t="s">
        <v>1</v>
      </c>
      <c r="AG51" s="1">
        <v>11</v>
      </c>
    </row>
    <row r="52" spans="1:33" ht="15" x14ac:dyDescent="0.2">
      <c r="A52" s="191"/>
      <c r="B52" s="194"/>
      <c r="C52" s="100" t="s">
        <v>36</v>
      </c>
      <c r="D52" s="101">
        <v>5</v>
      </c>
      <c r="E52" s="145"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51182.955836082889</v>
      </c>
      <c r="M52" s="146">
        <v>85986.811247153513</v>
      </c>
      <c r="N52" s="146">
        <v>106256.35542879267</v>
      </c>
      <c r="O52" s="146">
        <v>118654.37157814135</v>
      </c>
      <c r="P52" s="146">
        <v>124437.34557890272</v>
      </c>
      <c r="Q52" s="146">
        <v>121261.50590864575</v>
      </c>
      <c r="R52" s="146">
        <v>107997.16258938391</v>
      </c>
      <c r="S52" s="146">
        <v>91692.35982527223</v>
      </c>
      <c r="T52" s="146">
        <v>82141.508333545629</v>
      </c>
      <c r="U52" s="146">
        <v>75384.197810130194</v>
      </c>
      <c r="V52" s="146">
        <v>60949.10583225594</v>
      </c>
      <c r="W52" s="146">
        <v>95457.466425816514</v>
      </c>
      <c r="X52" s="146">
        <v>96535.813355289429</v>
      </c>
      <c r="Y52" s="146">
        <v>80803.751675917913</v>
      </c>
      <c r="Z52" s="146">
        <v>47606.472222624063</v>
      </c>
      <c r="AA52" s="146">
        <v>11717.247098436275</v>
      </c>
      <c r="AB52" s="147">
        <v>0</v>
      </c>
      <c r="AC52" s="152">
        <v>6790322.1537319561</v>
      </c>
      <c r="AD52" s="1">
        <v>4824972.870680254</v>
      </c>
      <c r="AF52" s="1" t="s">
        <v>3</v>
      </c>
      <c r="AG52" s="1">
        <v>11</v>
      </c>
    </row>
    <row r="53" spans="1:33" ht="15" x14ac:dyDescent="0.2">
      <c r="A53" s="191"/>
      <c r="B53" s="194"/>
      <c r="C53" s="106" t="s">
        <v>37</v>
      </c>
      <c r="D53" s="107">
        <v>7</v>
      </c>
      <c r="E53" s="143">
        <v>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4066.4281830979239</v>
      </c>
      <c r="M53" s="143">
        <v>26698.917160760622</v>
      </c>
      <c r="N53" s="143">
        <v>51232.312851342896</v>
      </c>
      <c r="O53" s="143">
        <v>65956.994530990458</v>
      </c>
      <c r="P53" s="143">
        <v>74082.98795947645</v>
      </c>
      <c r="Q53" s="143">
        <v>74352.458319786398</v>
      </c>
      <c r="R53" s="143">
        <v>66891.062034218121</v>
      </c>
      <c r="S53" s="143">
        <v>52304.2567606542</v>
      </c>
      <c r="T53" s="143">
        <v>42512.453607855234</v>
      </c>
      <c r="U53" s="143">
        <v>37706.715093896353</v>
      </c>
      <c r="V53" s="143">
        <v>32225.425891695406</v>
      </c>
      <c r="W53" s="143">
        <v>72258.366465346538</v>
      </c>
      <c r="X53" s="143">
        <v>80546.381439612538</v>
      </c>
      <c r="Y53" s="143">
        <v>69708.44590839569</v>
      </c>
      <c r="Z53" s="143">
        <v>38986.400214770903</v>
      </c>
      <c r="AA53" s="143">
        <v>4137.6798884749214</v>
      </c>
      <c r="AB53" s="144">
        <v>0</v>
      </c>
      <c r="AC53" s="153">
        <v>5555671.0041726222</v>
      </c>
      <c r="AD53" s="1">
        <v>3470632.1055145506</v>
      </c>
      <c r="AF53" s="1" t="s">
        <v>2</v>
      </c>
      <c r="AG53" s="1">
        <v>11</v>
      </c>
    </row>
    <row r="54" spans="1:33" ht="15.75" thickBot="1" x14ac:dyDescent="0.25">
      <c r="A54" s="192"/>
      <c r="B54" s="195"/>
      <c r="C54" s="112" t="s">
        <v>34</v>
      </c>
      <c r="D54" s="113">
        <v>30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422126.47939810774</v>
      </c>
      <c r="K54" s="109">
        <v>601092.45728374901</v>
      </c>
      <c r="L54" s="109">
        <v>1796689.8132544064</v>
      </c>
      <c r="M54" s="109">
        <v>2526018.5342896432</v>
      </c>
      <c r="N54" s="109">
        <v>2994363.0965247974</v>
      </c>
      <c r="O54" s="109">
        <v>3342271.5129094692</v>
      </c>
      <c r="P54" s="109">
        <v>3574249.3934826897</v>
      </c>
      <c r="Q54" s="109">
        <v>3443000.9624055531</v>
      </c>
      <c r="R54" s="109">
        <v>3181229.2899562898</v>
      </c>
      <c r="S54" s="109">
        <v>3053444.9102084232</v>
      </c>
      <c r="T54" s="109">
        <v>2945111.8141420204</v>
      </c>
      <c r="U54" s="109">
        <v>2886890.1751182638</v>
      </c>
      <c r="V54" s="109">
        <v>2423285.2623788211</v>
      </c>
      <c r="W54" s="109">
        <v>3389401.5611999109</v>
      </c>
      <c r="X54" s="109">
        <v>3424939.9120215122</v>
      </c>
      <c r="Y54" s="109">
        <v>2880277.8150679199</v>
      </c>
      <c r="Z54" s="109">
        <v>1766579.8426012567</v>
      </c>
      <c r="AA54" s="109">
        <v>304888.70971713896</v>
      </c>
      <c r="AB54" s="142">
        <v>17224.153326203344</v>
      </c>
      <c r="AC54" s="152">
        <v>44973085.695286185</v>
      </c>
      <c r="AD54" s="152">
        <v>29743269.50229156</v>
      </c>
    </row>
    <row r="55" spans="1:33" ht="15" x14ac:dyDescent="0.2">
      <c r="A55" s="191">
        <v>45992</v>
      </c>
      <c r="B55" s="194">
        <v>65834505.379105017</v>
      </c>
      <c r="C55" s="94" t="s">
        <v>35</v>
      </c>
      <c r="D55" s="95">
        <v>21</v>
      </c>
      <c r="E55" s="148">
        <v>1626.0989598033989</v>
      </c>
      <c r="F55" s="149">
        <v>0</v>
      </c>
      <c r="G55" s="149">
        <v>0</v>
      </c>
      <c r="H55" s="149">
        <v>0</v>
      </c>
      <c r="I55" s="149">
        <v>541.83689140208048</v>
      </c>
      <c r="J55" s="149">
        <v>22484.564784940845</v>
      </c>
      <c r="K55" s="149">
        <v>54382.647339614996</v>
      </c>
      <c r="L55" s="149">
        <v>107727.42635211723</v>
      </c>
      <c r="M55" s="149">
        <v>132192.44309635679</v>
      </c>
      <c r="N55" s="149">
        <v>148610.16791314169</v>
      </c>
      <c r="O55" s="149">
        <v>160603.52100331945</v>
      </c>
      <c r="P55" s="149">
        <v>167638.67641272082</v>
      </c>
      <c r="Q55" s="149">
        <v>163326.38677485203</v>
      </c>
      <c r="R55" s="149">
        <v>153842.17169842031</v>
      </c>
      <c r="S55" s="149">
        <v>151011.51936629805</v>
      </c>
      <c r="T55" s="149">
        <v>146321.60691240366</v>
      </c>
      <c r="U55" s="149">
        <v>141313.28557931326</v>
      </c>
      <c r="V55" s="149">
        <v>119174.42411569241</v>
      </c>
      <c r="W55" s="149">
        <v>153216.33318681829</v>
      </c>
      <c r="X55" s="149">
        <v>159238.35512992635</v>
      </c>
      <c r="Y55" s="149">
        <v>143785.94364274549</v>
      </c>
      <c r="Z55" s="149">
        <v>116138.28986932976</v>
      </c>
      <c r="AA55" s="149">
        <v>67457.431828846049</v>
      </c>
      <c r="AB55" s="150">
        <v>26013.491402638007</v>
      </c>
      <c r="AC55" s="151">
        <v>49069579.067474738</v>
      </c>
      <c r="AD55" s="1">
        <v>30924331.307287805</v>
      </c>
      <c r="AF55" s="1" t="s">
        <v>1</v>
      </c>
      <c r="AG55" s="1">
        <v>12</v>
      </c>
    </row>
    <row r="56" spans="1:33" ht="15" x14ac:dyDescent="0.2">
      <c r="A56" s="191"/>
      <c r="B56" s="194"/>
      <c r="C56" s="100" t="s">
        <v>36</v>
      </c>
      <c r="D56" s="101">
        <v>4</v>
      </c>
      <c r="E56" s="145">
        <v>384.60345009417517</v>
      </c>
      <c r="F56" s="146">
        <v>0</v>
      </c>
      <c r="G56" s="146">
        <v>0</v>
      </c>
      <c r="H56" s="146">
        <v>0</v>
      </c>
      <c r="I56" s="146">
        <v>0</v>
      </c>
      <c r="J56" s="146">
        <v>174.47986606869387</v>
      </c>
      <c r="K56" s="146">
        <v>25714.54655222255</v>
      </c>
      <c r="L56" s="146">
        <v>81663.380039166252</v>
      </c>
      <c r="M56" s="146">
        <v>111345.76303311424</v>
      </c>
      <c r="N56" s="146">
        <v>137574.5704148431</v>
      </c>
      <c r="O56" s="146">
        <v>152115.88227477399</v>
      </c>
      <c r="P56" s="146">
        <v>159722.73043414054</v>
      </c>
      <c r="Q56" s="146">
        <v>157624.68555305729</v>
      </c>
      <c r="R56" s="146">
        <v>144100.69571997508</v>
      </c>
      <c r="S56" s="146">
        <v>129309.19212903494</v>
      </c>
      <c r="T56" s="146">
        <v>121043.54470008727</v>
      </c>
      <c r="U56" s="146">
        <v>116088.26253355353</v>
      </c>
      <c r="V56" s="146">
        <v>93613.504249204445</v>
      </c>
      <c r="W56" s="146">
        <v>133238.84719094227</v>
      </c>
      <c r="X56" s="146">
        <v>140585.01888417249</v>
      </c>
      <c r="Y56" s="146">
        <v>127038.31218519939</v>
      </c>
      <c r="Z56" s="146">
        <v>99521.67070767624</v>
      </c>
      <c r="AA56" s="146">
        <v>60403.119430227693</v>
      </c>
      <c r="AB56" s="147">
        <v>21087.878610530996</v>
      </c>
      <c r="AC56" s="152">
        <v>8049402.7518323408</v>
      </c>
      <c r="AD56" s="1">
        <v>5242354.8273269851</v>
      </c>
      <c r="AF56" s="1" t="s">
        <v>3</v>
      </c>
      <c r="AG56" s="1">
        <v>12</v>
      </c>
    </row>
    <row r="57" spans="1:33" ht="15" x14ac:dyDescent="0.2">
      <c r="A57" s="191"/>
      <c r="B57" s="194"/>
      <c r="C57" s="106" t="s">
        <v>37</v>
      </c>
      <c r="D57" s="107">
        <v>6</v>
      </c>
      <c r="E57" s="143">
        <v>23134.440242742214</v>
      </c>
      <c r="F57" s="143">
        <v>20055.021268500084</v>
      </c>
      <c r="G57" s="143">
        <v>11438.713644484083</v>
      </c>
      <c r="H57" s="143">
        <v>3390.1824002128187</v>
      </c>
      <c r="I57" s="143">
        <v>0</v>
      </c>
      <c r="J57" s="143">
        <v>0</v>
      </c>
      <c r="K57" s="143">
        <v>2256.5945440899623</v>
      </c>
      <c r="L57" s="143">
        <v>36890.987460682278</v>
      </c>
      <c r="M57" s="143">
        <v>65010.858695531155</v>
      </c>
      <c r="N57" s="143">
        <v>87471.166248262991</v>
      </c>
      <c r="O57" s="143">
        <v>100416.36300922433</v>
      </c>
      <c r="P57" s="143">
        <v>106543.63413810775</v>
      </c>
      <c r="Q57" s="143">
        <v>106497.56566782964</v>
      </c>
      <c r="R57" s="143">
        <v>100897.30602709178</v>
      </c>
      <c r="S57" s="143">
        <v>89891.871434186294</v>
      </c>
      <c r="T57" s="143">
        <v>83337.244621907274</v>
      </c>
      <c r="U57" s="143">
        <v>80442.271822673196</v>
      </c>
      <c r="V57" s="143">
        <v>65594.207535051144</v>
      </c>
      <c r="W57" s="143">
        <v>104982.34601900287</v>
      </c>
      <c r="X57" s="143">
        <v>113348.83297114265</v>
      </c>
      <c r="Y57" s="143">
        <v>104397.49379041158</v>
      </c>
      <c r="Z57" s="143">
        <v>82977.622237542513</v>
      </c>
      <c r="AA57" s="143">
        <v>46501.17276652719</v>
      </c>
      <c r="AB57" s="144">
        <v>17111.363421122624</v>
      </c>
      <c r="AC57" s="153">
        <v>8715523.5597979575</v>
      </c>
      <c r="AD57" s="1">
        <v>5144395.614752979</v>
      </c>
      <c r="AF57" s="1" t="s">
        <v>2</v>
      </c>
      <c r="AG57" s="1">
        <v>12</v>
      </c>
    </row>
    <row r="58" spans="1:33" ht="15.75" thickBot="1" x14ac:dyDescent="0.25">
      <c r="A58" s="192"/>
      <c r="B58" s="203"/>
      <c r="C58" s="112" t="s">
        <v>34</v>
      </c>
      <c r="D58" s="113">
        <v>31</v>
      </c>
      <c r="E58" s="109">
        <v>174493.13341270137</v>
      </c>
      <c r="F58" s="109">
        <v>120330.1276110005</v>
      </c>
      <c r="G58" s="109">
        <v>68632.281866904494</v>
      </c>
      <c r="H58" s="109">
        <v>20341.094401276911</v>
      </c>
      <c r="I58" s="109">
        <v>11378.57471944369</v>
      </c>
      <c r="J58" s="109">
        <v>472873.77994803252</v>
      </c>
      <c r="K58" s="109">
        <v>1258433.3476053451</v>
      </c>
      <c r="L58" s="109">
        <v>2810275.3983152206</v>
      </c>
      <c r="M58" s="109">
        <v>3611489.5093291365</v>
      </c>
      <c r="N58" s="109">
        <v>4195938.805324926</v>
      </c>
      <c r="O58" s="109">
        <v>4583635.6482241508</v>
      </c>
      <c r="P58" s="109">
        <v>4798564.9312323453</v>
      </c>
      <c r="Q58" s="109">
        <v>4699338.2584910998</v>
      </c>
      <c r="R58" s="109">
        <v>4412472.224709277</v>
      </c>
      <c r="S58" s="109">
        <v>4227829.9038135167</v>
      </c>
      <c r="T58" s="109">
        <v>4056951.3916922696</v>
      </c>
      <c r="U58" s="109">
        <v>3914585.6782358317</v>
      </c>
      <c r="V58" s="109">
        <v>3270682.1686366652</v>
      </c>
      <c r="W58" s="109">
        <v>4380392.4618009701</v>
      </c>
      <c r="X58" s="109">
        <v>4586438.5310919993</v>
      </c>
      <c r="Y58" s="109">
        <v>4154043.0279809227</v>
      </c>
      <c r="Z58" s="109">
        <v>3334856.5035118847</v>
      </c>
      <c r="AA58" s="109">
        <v>1937225.5827258409</v>
      </c>
      <c r="AB58" s="142">
        <v>733303.0144242578</v>
      </c>
      <c r="AC58" s="152">
        <v>65834505.379105039</v>
      </c>
      <c r="AD58" s="152">
        <v>41311081.749367766</v>
      </c>
    </row>
    <row r="59" spans="1:33" s="5" customFormat="1" x14ac:dyDescent="0.2">
      <c r="AD59" s="173">
        <v>237729711.83320028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32.25" thickBot="1" x14ac:dyDescent="0.25">
      <c r="A63" s="3" t="s">
        <v>110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>
        <v>45658</v>
      </c>
      <c r="B64" s="196"/>
      <c r="C64" s="13" t="s">
        <v>35</v>
      </c>
      <c r="D64" s="14">
        <v>46389</v>
      </c>
      <c r="E64" s="10">
        <v>3.6676424488575748E-3</v>
      </c>
      <c r="F64" s="15">
        <v>0</v>
      </c>
      <c r="G64" s="15">
        <v>0</v>
      </c>
      <c r="H64" s="15">
        <v>0</v>
      </c>
      <c r="I64" s="15">
        <v>6.6012807973772583E-2</v>
      </c>
      <c r="J64" s="15">
        <v>0.260464516232771</v>
      </c>
      <c r="K64" s="15">
        <v>0.37407629788072344</v>
      </c>
      <c r="L64" s="15">
        <v>0.67507545578227268</v>
      </c>
      <c r="M64" s="15">
        <v>0.80626340108764971</v>
      </c>
      <c r="N64" s="15">
        <v>0.88416246010612332</v>
      </c>
      <c r="O64" s="15">
        <v>0.95625872503802345</v>
      </c>
      <c r="P64" s="15">
        <v>1</v>
      </c>
      <c r="Q64" s="15">
        <v>0.98930342090146128</v>
      </c>
      <c r="R64" s="15">
        <v>0.94368009678320997</v>
      </c>
      <c r="S64" s="15">
        <v>0.93165457630564774</v>
      </c>
      <c r="T64" s="15">
        <v>0.90155918292003967</v>
      </c>
      <c r="U64" s="15">
        <v>0.86570584150945484</v>
      </c>
      <c r="V64" s="15">
        <v>0.67295393615467858</v>
      </c>
      <c r="W64" s="15">
        <v>0.81478352877263305</v>
      </c>
      <c r="X64" s="15">
        <v>0.86074770796165212</v>
      </c>
      <c r="Y64" s="15">
        <v>0.77287211157045921</v>
      </c>
      <c r="Z64" s="15">
        <v>0.58452865240915175</v>
      </c>
      <c r="AA64" s="15">
        <v>0.33242599541490242</v>
      </c>
      <c r="AB64" s="16">
        <v>9.7172073874768741E-2</v>
      </c>
      <c r="AC64" s="12">
        <v>639860.56815160846</v>
      </c>
    </row>
    <row r="65" spans="1:29" ht="15" x14ac:dyDescent="0.2">
      <c r="A65" s="197"/>
      <c r="B65" s="197"/>
      <c r="C65" s="17" t="s">
        <v>36</v>
      </c>
      <c r="D65" s="18">
        <v>4</v>
      </c>
      <c r="E65" s="19">
        <v>6.5145336706386413E-3</v>
      </c>
      <c r="F65" s="20">
        <v>0</v>
      </c>
      <c r="G65" s="20">
        <v>0</v>
      </c>
      <c r="H65" s="20">
        <v>0</v>
      </c>
      <c r="I65" s="20">
        <v>8.2557880258447608E-4</v>
      </c>
      <c r="J65" s="20">
        <v>6.4862135831521922E-2</v>
      </c>
      <c r="K65" s="20">
        <v>0.16953888125315153</v>
      </c>
      <c r="L65" s="20">
        <v>0.47213914616186908</v>
      </c>
      <c r="M65" s="20">
        <v>0.62436113136611449</v>
      </c>
      <c r="N65" s="20">
        <v>0.73128509368109418</v>
      </c>
      <c r="O65" s="20">
        <v>0.80898525624607898</v>
      </c>
      <c r="P65" s="20">
        <v>0.852290913802908</v>
      </c>
      <c r="Q65" s="20">
        <v>0.84343038491324562</v>
      </c>
      <c r="R65" s="20">
        <v>0.79597134863729935</v>
      </c>
      <c r="S65" s="20">
        <v>0.74036115701527239</v>
      </c>
      <c r="T65" s="20">
        <v>0.68990690848740299</v>
      </c>
      <c r="U65" s="20">
        <v>0.65295075025078408</v>
      </c>
      <c r="V65" s="20">
        <v>0.49973683405622826</v>
      </c>
      <c r="W65" s="20">
        <v>0.66480396590676138</v>
      </c>
      <c r="X65" s="20">
        <v>0.69992137569685486</v>
      </c>
      <c r="Y65" s="20">
        <v>0.62660413804290971</v>
      </c>
      <c r="Z65" s="20">
        <v>0.47911821472503319</v>
      </c>
      <c r="AA65" s="20">
        <v>0.2946445274221583</v>
      </c>
      <c r="AB65" s="21">
        <v>0.12012741298199807</v>
      </c>
      <c r="AC65" s="12">
        <v>43.353518755807634</v>
      </c>
    </row>
    <row r="66" spans="1:29" ht="15" x14ac:dyDescent="0.2">
      <c r="A66" s="197"/>
      <c r="B66" s="197"/>
      <c r="C66" s="22" t="s">
        <v>37</v>
      </c>
      <c r="D66" s="23">
        <v>6</v>
      </c>
      <c r="E66" s="24">
        <v>8.1940582508104556E-2</v>
      </c>
      <c r="F66" s="25">
        <v>5.4968675457463319E-2</v>
      </c>
      <c r="G66" s="25">
        <v>1.6527658171141962E-2</v>
      </c>
      <c r="H66" s="25">
        <v>0</v>
      </c>
      <c r="I66" s="25">
        <v>0</v>
      </c>
      <c r="J66" s="25">
        <v>0</v>
      </c>
      <c r="K66" s="25">
        <v>1.8145203143800158E-2</v>
      </c>
      <c r="L66" s="25">
        <v>0.20728539894258483</v>
      </c>
      <c r="M66" s="25">
        <v>0.35442060040134132</v>
      </c>
      <c r="N66" s="25">
        <v>0.48580068797917586</v>
      </c>
      <c r="O66" s="25">
        <v>0.57806147904809102</v>
      </c>
      <c r="P66" s="25">
        <v>0.63012301598762788</v>
      </c>
      <c r="Q66" s="25">
        <v>0.64276508110269581</v>
      </c>
      <c r="R66" s="25">
        <v>0.60497970555405733</v>
      </c>
      <c r="S66" s="25">
        <v>0.5513557850777977</v>
      </c>
      <c r="T66" s="25">
        <v>0.50782835505655632</v>
      </c>
      <c r="U66" s="25">
        <v>0.48731746662415443</v>
      </c>
      <c r="V66" s="25">
        <v>0.37935978608218168</v>
      </c>
      <c r="W66" s="25">
        <v>0.540987654812214</v>
      </c>
      <c r="X66" s="25">
        <v>0.60850610577599373</v>
      </c>
      <c r="Y66" s="25">
        <v>0.55140641747131636</v>
      </c>
      <c r="Z66" s="25">
        <v>0.41417086572506351</v>
      </c>
      <c r="AA66" s="25">
        <v>0.22006884398909601</v>
      </c>
      <c r="AB66" s="26">
        <v>4.314217777142583E-2</v>
      </c>
      <c r="AC66" s="12">
        <v>47.874969280091292</v>
      </c>
    </row>
    <row r="67" spans="1:29" ht="15" thickBot="1" x14ac:dyDescent="0.25">
      <c r="A67" s="198"/>
      <c r="B67" s="198"/>
      <c r="C67" s="27" t="s">
        <v>34</v>
      </c>
      <c r="D67" s="28">
        <v>46399</v>
      </c>
      <c r="E67" s="29">
        <v>170.65596718978523</v>
      </c>
      <c r="F67" s="29">
        <v>0.32981205274477993</v>
      </c>
      <c r="G67" s="29">
        <v>9.9165949026851774E-2</v>
      </c>
      <c r="H67" s="29">
        <v>0</v>
      </c>
      <c r="I67" s="29">
        <v>3062.2714514105469</v>
      </c>
      <c r="J67" s="29">
        <v>12082.94789206534</v>
      </c>
      <c r="K67" s="29">
        <v>17353.812409132752</v>
      </c>
      <c r="L67" s="29">
        <v>31319.20758726215</v>
      </c>
      <c r="M67" s="29">
        <v>37406.376881182849</v>
      </c>
      <c r="N67" s="29">
        <v>41021.252306365554</v>
      </c>
      <c r="O67" s="29">
        <v>44366.590305688143</v>
      </c>
      <c r="P67" s="29">
        <v>46396.189901751139</v>
      </c>
      <c r="Q67" s="29">
        <v>45900.026704224161</v>
      </c>
      <c r="R67" s="29">
        <v>43783.189773304206</v>
      </c>
      <c r="S67" s="29">
        <v>43224.793719581219</v>
      </c>
      <c r="T67" s="29">
        <v>41828.235534242005</v>
      </c>
      <c r="U67" s="29">
        <v>40164.763989582854</v>
      </c>
      <c r="V67" s="29">
        <v>31221.935250332102</v>
      </c>
      <c r="W67" s="29">
        <v>37802.898258026173</v>
      </c>
      <c r="X67" s="29">
        <v>39935.676146770522</v>
      </c>
      <c r="Y67" s="29">
        <v>35858.579238699029</v>
      </c>
      <c r="Z67" s="29">
        <v>27120.101154661388</v>
      </c>
      <c r="AA67" s="29">
        <v>15423.408492475532</v>
      </c>
      <c r="AB67" s="29">
        <v>4508.4546976952033</v>
      </c>
      <c r="AC67" s="30">
        <v>639951.79663964442</v>
      </c>
    </row>
    <row r="68" spans="1:29" ht="15" x14ac:dyDescent="0.2">
      <c r="A68" s="196">
        <v>45689</v>
      </c>
      <c r="B68" s="197"/>
      <c r="C68" s="13" t="s">
        <v>35</v>
      </c>
      <c r="D68" s="14">
        <v>20</v>
      </c>
      <c r="E68" s="10">
        <v>7.6240723069367763E-3</v>
      </c>
      <c r="F68" s="15">
        <v>1.4890832312018636E-3</v>
      </c>
      <c r="G68" s="15">
        <v>0</v>
      </c>
      <c r="H68" s="15">
        <v>1.275547902262968E-3</v>
      </c>
      <c r="I68" s="15">
        <v>8.9945966717897771E-2</v>
      </c>
      <c r="J68" s="15">
        <v>0.44305813785465381</v>
      </c>
      <c r="K68" s="15">
        <v>0.50286960794050417</v>
      </c>
      <c r="L68" s="15">
        <v>0.76203273819739037</v>
      </c>
      <c r="M68" s="15">
        <v>0.85415012568933801</v>
      </c>
      <c r="N68" s="15">
        <v>0.90953003223090745</v>
      </c>
      <c r="O68" s="15">
        <v>0.96992623240724229</v>
      </c>
      <c r="P68" s="15">
        <v>1</v>
      </c>
      <c r="Q68" s="15">
        <v>0.96636939883979955</v>
      </c>
      <c r="R68" s="15">
        <v>0.93005924277653118</v>
      </c>
      <c r="S68" s="15">
        <v>0.94320734584534482</v>
      </c>
      <c r="T68" s="15">
        <v>0.93372503005541196</v>
      </c>
      <c r="U68" s="15">
        <v>0.90854064246031718</v>
      </c>
      <c r="V68" s="15">
        <v>0.70829452988490882</v>
      </c>
      <c r="W68" s="15">
        <v>0.83602934690681086</v>
      </c>
      <c r="X68" s="15">
        <v>0.90698738338599771</v>
      </c>
      <c r="Y68" s="15">
        <v>0.81917960611397678</v>
      </c>
      <c r="Z68" s="15">
        <v>0.62051160228782953</v>
      </c>
      <c r="AA68" s="15">
        <v>0.34538950479689068</v>
      </c>
      <c r="AB68" s="16">
        <v>0.11437769809232021</v>
      </c>
      <c r="AC68" s="12">
        <v>291.49145751848948</v>
      </c>
    </row>
    <row r="69" spans="1:29" ht="15" x14ac:dyDescent="0.2">
      <c r="A69" s="197"/>
      <c r="B69" s="197"/>
      <c r="C69" s="17" t="s">
        <v>36</v>
      </c>
      <c r="D69" s="18">
        <v>4</v>
      </c>
      <c r="E69" s="19">
        <v>0</v>
      </c>
      <c r="F69" s="20">
        <v>0</v>
      </c>
      <c r="G69" s="20">
        <v>0</v>
      </c>
      <c r="H69" s="20">
        <v>0</v>
      </c>
      <c r="I69" s="20">
        <v>9.6403207604724688E-3</v>
      </c>
      <c r="J69" s="20">
        <v>7.4326000151279603E-2</v>
      </c>
      <c r="K69" s="20">
        <v>0.24730763918122931</v>
      </c>
      <c r="L69" s="20">
        <v>0.61672954567930161</v>
      </c>
      <c r="M69" s="20">
        <v>0.78982533128328558</v>
      </c>
      <c r="N69" s="20">
        <v>0.89961584683490725</v>
      </c>
      <c r="O69" s="20">
        <v>0.96166823556630709</v>
      </c>
      <c r="P69" s="20">
        <v>0.99040438086566573</v>
      </c>
      <c r="Q69" s="20">
        <v>0.96905023158359904</v>
      </c>
      <c r="R69" s="20">
        <v>0.89262730245991306</v>
      </c>
      <c r="S69" s="20">
        <v>0.81598445550262177</v>
      </c>
      <c r="T69" s="20">
        <v>0.76387722227925003</v>
      </c>
      <c r="U69" s="20">
        <v>0.73085863380256022</v>
      </c>
      <c r="V69" s="20">
        <v>0.57362123099754747</v>
      </c>
      <c r="W69" s="20">
        <v>0.71178646638346632</v>
      </c>
      <c r="X69" s="20">
        <v>0.75198031563890966</v>
      </c>
      <c r="Y69" s="20">
        <v>0.6787143580674736</v>
      </c>
      <c r="Z69" s="20">
        <v>0.52609179744153012</v>
      </c>
      <c r="AA69" s="20">
        <v>0.32772442232419902</v>
      </c>
      <c r="AB69" s="21">
        <v>0.14505166040262227</v>
      </c>
      <c r="AC69" s="12">
        <v>49.907541588824564</v>
      </c>
    </row>
    <row r="70" spans="1:29" ht="15" x14ac:dyDescent="0.2">
      <c r="A70" s="197"/>
      <c r="B70" s="197"/>
      <c r="C70" s="22" t="s">
        <v>37</v>
      </c>
      <c r="D70" s="23">
        <v>4</v>
      </c>
      <c r="E70" s="24">
        <v>6.6129551690546013E-3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1.2051904685474206E-2</v>
      </c>
      <c r="L70" s="25">
        <v>0.31799529832859996</v>
      </c>
      <c r="M70" s="25">
        <v>0.48989448783532441</v>
      </c>
      <c r="N70" s="25">
        <v>0.62754775586807632</v>
      </c>
      <c r="O70" s="25">
        <v>0.70639983594209188</v>
      </c>
      <c r="P70" s="25">
        <v>0.74866720614895177</v>
      </c>
      <c r="Q70" s="25">
        <v>0.75361163552804167</v>
      </c>
      <c r="R70" s="25">
        <v>0.71823293833225677</v>
      </c>
      <c r="S70" s="25">
        <v>0.6567332013169942</v>
      </c>
      <c r="T70" s="25">
        <v>0.60672944612873003</v>
      </c>
      <c r="U70" s="25">
        <v>0.5868934359284238</v>
      </c>
      <c r="V70" s="25">
        <v>0.46081527737133193</v>
      </c>
      <c r="W70" s="25">
        <v>0.63673204283607476</v>
      </c>
      <c r="X70" s="25">
        <v>0.72693446707602949</v>
      </c>
      <c r="Y70" s="25">
        <v>0.66841398289391474</v>
      </c>
      <c r="Z70" s="25">
        <v>0.48999224212593306</v>
      </c>
      <c r="AA70" s="25">
        <v>0.23860846353357226</v>
      </c>
      <c r="AB70" s="26">
        <v>5.1898817623096359E-2</v>
      </c>
      <c r="AC70" s="12">
        <v>38.019061578687889</v>
      </c>
    </row>
    <row r="71" spans="1:29" ht="15" thickBot="1" x14ac:dyDescent="0.25">
      <c r="A71" s="198"/>
      <c r="B71" s="198"/>
      <c r="C71" s="27" t="s">
        <v>34</v>
      </c>
      <c r="D71" s="28">
        <v>28</v>
      </c>
      <c r="E71" s="29">
        <v>0.17893326681495392</v>
      </c>
      <c r="F71" s="29">
        <v>2.9781664624037273E-2</v>
      </c>
      <c r="G71" s="29">
        <v>0</v>
      </c>
      <c r="H71" s="29">
        <v>2.5510958045259359E-2</v>
      </c>
      <c r="I71" s="29">
        <v>1.8374806173998453</v>
      </c>
      <c r="J71" s="29">
        <v>9.1584667576981946</v>
      </c>
      <c r="K71" s="29">
        <v>11.094830334276898</v>
      </c>
      <c r="L71" s="29">
        <v>18.979554139979413</v>
      </c>
      <c r="M71" s="29">
        <v>22.201881790261201</v>
      </c>
      <c r="N71" s="29">
        <v>24.299255055430084</v>
      </c>
      <c r="O71" s="29">
        <v>26.070796934178443</v>
      </c>
      <c r="P71" s="29">
        <v>26.95628634805847</v>
      </c>
      <c r="Q71" s="29">
        <v>26.218035445242553</v>
      </c>
      <c r="R71" s="29">
        <v>25.044625818699302</v>
      </c>
      <c r="S71" s="29">
        <v>24.75501754418536</v>
      </c>
      <c r="T71" s="29">
        <v>24.156927274740159</v>
      </c>
      <c r="U71" s="29">
        <v>23.441821128130279</v>
      </c>
      <c r="V71" s="29">
        <v>18.303636631173696</v>
      </c>
      <c r="W71" s="29">
        <v>22.114660975014381</v>
      </c>
      <c r="X71" s="29">
        <v>24.05540679857971</v>
      </c>
      <c r="Y71" s="29">
        <v>21.772105486125088</v>
      </c>
      <c r="Z71" s="29">
        <v>16.474568204026443</v>
      </c>
      <c r="AA71" s="29">
        <v>9.1731216393688975</v>
      </c>
      <c r="AB71" s="29">
        <v>3.0753558739492788</v>
      </c>
      <c r="AC71" s="30">
        <v>379.41806068600198</v>
      </c>
    </row>
    <row r="72" spans="1:29" ht="15" x14ac:dyDescent="0.2">
      <c r="A72" s="196">
        <v>45717</v>
      </c>
      <c r="B72" s="196"/>
      <c r="C72" s="13" t="s">
        <v>35</v>
      </c>
      <c r="D72" s="14">
        <v>20</v>
      </c>
      <c r="E72" s="10">
        <v>4.1161392609277289E-6</v>
      </c>
      <c r="F72" s="15">
        <v>0</v>
      </c>
      <c r="G72" s="15">
        <v>0</v>
      </c>
      <c r="H72" s="15">
        <v>0</v>
      </c>
      <c r="I72" s="15">
        <v>3.1648998857103379E-2</v>
      </c>
      <c r="J72" s="15">
        <v>0.43384723303220735</v>
      </c>
      <c r="K72" s="15">
        <v>0.52314231035777425</v>
      </c>
      <c r="L72" s="15">
        <v>0.73575123884568816</v>
      </c>
      <c r="M72" s="15">
        <v>0.83712798074966488</v>
      </c>
      <c r="N72" s="15">
        <v>0.88805902475537102</v>
      </c>
      <c r="O72" s="15">
        <v>0.94767285766385412</v>
      </c>
      <c r="P72" s="15">
        <v>0.98249136121314551</v>
      </c>
      <c r="Q72" s="15">
        <v>0.93233166063904427</v>
      </c>
      <c r="R72" s="15">
        <v>0.89553350937353415</v>
      </c>
      <c r="S72" s="15">
        <v>0.91206434131742864</v>
      </c>
      <c r="T72" s="15">
        <v>0.91511043570123951</v>
      </c>
      <c r="U72" s="15">
        <v>0.90200281632975732</v>
      </c>
      <c r="V72" s="15">
        <v>0.73150381831697342</v>
      </c>
      <c r="W72" s="15">
        <v>0.91642381854274535</v>
      </c>
      <c r="X72" s="15">
        <v>1</v>
      </c>
      <c r="Y72" s="15">
        <v>0.88781319107194967</v>
      </c>
      <c r="Z72" s="15">
        <v>0.66661258975364546</v>
      </c>
      <c r="AA72" s="15">
        <v>0.34418309683658149</v>
      </c>
      <c r="AB72" s="16">
        <v>9.5183936960184887E-2</v>
      </c>
      <c r="AC72" s="12">
        <v>291.57016672914301</v>
      </c>
    </row>
    <row r="73" spans="1:29" ht="15" x14ac:dyDescent="0.2">
      <c r="A73" s="197"/>
      <c r="B73" s="197"/>
      <c r="C73" s="17" t="s">
        <v>36</v>
      </c>
      <c r="D73" s="18">
        <v>5</v>
      </c>
      <c r="E73" s="19">
        <v>0</v>
      </c>
      <c r="F73" s="20">
        <v>0</v>
      </c>
      <c r="G73" s="20">
        <v>0</v>
      </c>
      <c r="H73" s="20">
        <v>0</v>
      </c>
      <c r="I73" s="20">
        <v>0</v>
      </c>
      <c r="J73" s="20">
        <v>1.6330906049582625E-2</v>
      </c>
      <c r="K73" s="20">
        <v>0.20918448574189949</v>
      </c>
      <c r="L73" s="20">
        <v>0.58779787235750303</v>
      </c>
      <c r="M73" s="20">
        <v>0.7612962998326851</v>
      </c>
      <c r="N73" s="20">
        <v>0.86682957166275409</v>
      </c>
      <c r="O73" s="20">
        <v>0.93026257011780267</v>
      </c>
      <c r="P73" s="20">
        <v>0.96113279712754396</v>
      </c>
      <c r="Q73" s="20">
        <v>0.93399016906826426</v>
      </c>
      <c r="R73" s="20">
        <v>0.85401067684671128</v>
      </c>
      <c r="S73" s="20">
        <v>0.76825147059196008</v>
      </c>
      <c r="T73" s="20">
        <v>0.72894181126382684</v>
      </c>
      <c r="U73" s="20">
        <v>0.69390576691676364</v>
      </c>
      <c r="V73" s="20">
        <v>0.55329173680322696</v>
      </c>
      <c r="W73" s="20">
        <v>0.74387555550124673</v>
      </c>
      <c r="X73" s="20">
        <v>0.80754798359879154</v>
      </c>
      <c r="Y73" s="20">
        <v>0.72284040659772208</v>
      </c>
      <c r="Z73" s="20">
        <v>0.56392553542313706</v>
      </c>
      <c r="AA73" s="20">
        <v>0.33651585927584299</v>
      </c>
      <c r="AB73" s="21">
        <v>0.12098296020665389</v>
      </c>
      <c r="AC73" s="12">
        <v>60.804572174919578</v>
      </c>
    </row>
    <row r="74" spans="1:29" ht="15" x14ac:dyDescent="0.2">
      <c r="A74" s="197"/>
      <c r="B74" s="197"/>
      <c r="C74" s="22" t="s">
        <v>37</v>
      </c>
      <c r="D74" s="23">
        <v>6</v>
      </c>
      <c r="E74" s="24">
        <v>1.2790211955294615E-2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6.8556503613481515E-3</v>
      </c>
      <c r="L74" s="25">
        <v>0.27937733280007426</v>
      </c>
      <c r="M74" s="25">
        <v>0.46353956865453572</v>
      </c>
      <c r="N74" s="25">
        <v>0.59253479890001937</v>
      </c>
      <c r="O74" s="25">
        <v>0.66965316259941587</v>
      </c>
      <c r="P74" s="25">
        <v>0.70214351581577439</v>
      </c>
      <c r="Q74" s="25">
        <v>0.69268601821067177</v>
      </c>
      <c r="R74" s="25">
        <v>0.64753664937973765</v>
      </c>
      <c r="S74" s="25">
        <v>0.57320798630934211</v>
      </c>
      <c r="T74" s="25">
        <v>0.52954963767686203</v>
      </c>
      <c r="U74" s="25">
        <v>0.52337154844841194</v>
      </c>
      <c r="V74" s="25">
        <v>0.41351532782438272</v>
      </c>
      <c r="W74" s="25">
        <v>0.64351548196423258</v>
      </c>
      <c r="X74" s="25">
        <v>0.76541212063705877</v>
      </c>
      <c r="Y74" s="25">
        <v>0.70099743526412284</v>
      </c>
      <c r="Z74" s="25">
        <v>0.5076195755723758</v>
      </c>
      <c r="AA74" s="25">
        <v>0.2354978893229922</v>
      </c>
      <c r="AB74" s="26">
        <v>4.8582202383530997E-2</v>
      </c>
      <c r="AC74" s="12">
        <v>54.05031668448111</v>
      </c>
    </row>
    <row r="75" spans="1:29" ht="15" thickBot="1" x14ac:dyDescent="0.25">
      <c r="A75" s="198"/>
      <c r="B75" s="198"/>
      <c r="C75" s="27" t="s">
        <v>34</v>
      </c>
      <c r="D75" s="28">
        <v>31</v>
      </c>
      <c r="E75" s="29">
        <v>7.6823594516986241E-2</v>
      </c>
      <c r="F75" s="29">
        <v>0</v>
      </c>
      <c r="G75" s="29">
        <v>0</v>
      </c>
      <c r="H75" s="29">
        <v>0</v>
      </c>
      <c r="I75" s="29">
        <v>0.63297997714206755</v>
      </c>
      <c r="J75" s="29">
        <v>8.7585991908920597</v>
      </c>
      <c r="K75" s="29">
        <v>11.54990253803307</v>
      </c>
      <c r="L75" s="29">
        <v>19.330278135501725</v>
      </c>
      <c r="M75" s="29">
        <v>23.330278526083937</v>
      </c>
      <c r="N75" s="29">
        <v>25.650537146821307</v>
      </c>
      <c r="O75" s="29">
        <v>27.622688979462588</v>
      </c>
      <c r="P75" s="29">
        <v>28.668352304795274</v>
      </c>
      <c r="Q75" s="29">
        <v>27.472700167386236</v>
      </c>
      <c r="R75" s="29">
        <v>26.065943467982663</v>
      </c>
      <c r="S75" s="29">
        <v>25.521792097164429</v>
      </c>
      <c r="T75" s="29">
        <v>25.124215596405094</v>
      </c>
      <c r="U75" s="29">
        <v>24.649814451869435</v>
      </c>
      <c r="V75" s="29">
        <v>19.877627017301897</v>
      </c>
      <c r="W75" s="29">
        <v>25.90894704014654</v>
      </c>
      <c r="X75" s="29">
        <v>28.630212641816307</v>
      </c>
      <c r="Y75" s="29">
        <v>25.576450466012339</v>
      </c>
      <c r="Z75" s="29">
        <v>19.19759692562285</v>
      </c>
      <c r="AA75" s="29">
        <v>9.9792285690487965</v>
      </c>
      <c r="AB75" s="29">
        <v>2.8000867545381536</v>
      </c>
      <c r="AC75" s="30">
        <v>406.42505558854367</v>
      </c>
    </row>
    <row r="76" spans="1:29" ht="15" x14ac:dyDescent="0.2">
      <c r="A76" s="196">
        <v>45748</v>
      </c>
      <c r="B76" s="197"/>
      <c r="C76" s="13" t="s">
        <v>35</v>
      </c>
      <c r="D76" s="14">
        <v>20</v>
      </c>
      <c r="E76" s="10">
        <v>5.9647365815349181E-4</v>
      </c>
      <c r="F76" s="15">
        <v>0</v>
      </c>
      <c r="G76" s="15">
        <v>0</v>
      </c>
      <c r="H76" s="15">
        <v>0</v>
      </c>
      <c r="I76" s="15">
        <v>4.4473361699990187E-2</v>
      </c>
      <c r="J76" s="15">
        <v>0.3738184117002249</v>
      </c>
      <c r="K76" s="15">
        <v>0.46820123329665819</v>
      </c>
      <c r="L76" s="15">
        <v>0.72148427362180534</v>
      </c>
      <c r="M76" s="15">
        <v>0.84687007146686655</v>
      </c>
      <c r="N76" s="15">
        <v>0.90437082077039888</v>
      </c>
      <c r="O76" s="15">
        <v>0.96265049190965579</v>
      </c>
      <c r="P76" s="15">
        <v>1</v>
      </c>
      <c r="Q76" s="15">
        <v>0.95493250862145962</v>
      </c>
      <c r="R76" s="15">
        <v>0.91358956485835074</v>
      </c>
      <c r="S76" s="15">
        <v>0.92304725458161407</v>
      </c>
      <c r="T76" s="15">
        <v>0.91123913213795416</v>
      </c>
      <c r="U76" s="15">
        <v>0.88592387328123523</v>
      </c>
      <c r="V76" s="15">
        <v>0.73695596647841022</v>
      </c>
      <c r="W76" s="15">
        <v>0.92183593816518417</v>
      </c>
      <c r="X76" s="15">
        <v>0.97354215506085606</v>
      </c>
      <c r="Y76" s="15">
        <v>0.85639643070137594</v>
      </c>
      <c r="Z76" s="15">
        <v>0.65249644396726381</v>
      </c>
      <c r="AA76" s="15">
        <v>0.35294842275433963</v>
      </c>
      <c r="AB76" s="16">
        <v>0.10425594213028866</v>
      </c>
      <c r="AC76" s="12">
        <v>290.19257541724176</v>
      </c>
    </row>
    <row r="77" spans="1:29" ht="15" x14ac:dyDescent="0.2">
      <c r="A77" s="197"/>
      <c r="B77" s="197"/>
      <c r="C77" s="17" t="s">
        <v>36</v>
      </c>
      <c r="D77" s="18">
        <v>4</v>
      </c>
      <c r="E77" s="19">
        <v>1.3644668643192351E-4</v>
      </c>
      <c r="F77" s="20">
        <v>0</v>
      </c>
      <c r="G77" s="20">
        <v>0</v>
      </c>
      <c r="H77" s="20">
        <v>0</v>
      </c>
      <c r="I77" s="20">
        <v>0</v>
      </c>
      <c r="J77" s="20">
        <v>3.6576313404477326E-2</v>
      </c>
      <c r="K77" s="20">
        <v>0.21796842303036579</v>
      </c>
      <c r="L77" s="20">
        <v>0.51489297081345908</v>
      </c>
      <c r="M77" s="20">
        <v>0.64609793993222264</v>
      </c>
      <c r="N77" s="20">
        <v>0.71889000189244301</v>
      </c>
      <c r="O77" s="20">
        <v>0.76853652195137923</v>
      </c>
      <c r="P77" s="20">
        <v>0.80302158432544757</v>
      </c>
      <c r="Q77" s="20">
        <v>0.79649477677541636</v>
      </c>
      <c r="R77" s="20">
        <v>0.75054612480055483</v>
      </c>
      <c r="S77" s="20">
        <v>0.66728583941224284</v>
      </c>
      <c r="T77" s="20">
        <v>0.6251388364549032</v>
      </c>
      <c r="U77" s="20">
        <v>0.6128065384270871</v>
      </c>
      <c r="V77" s="20">
        <v>0.48639234673843446</v>
      </c>
      <c r="W77" s="20">
        <v>0.70022845003803802</v>
      </c>
      <c r="X77" s="20">
        <v>0.74593200109274005</v>
      </c>
      <c r="Y77" s="20">
        <v>0.65070072081302333</v>
      </c>
      <c r="Z77" s="20">
        <v>0.50914713111148846</v>
      </c>
      <c r="AA77" s="20">
        <v>0.30810105490866102</v>
      </c>
      <c r="AB77" s="21">
        <v>0.10884284271037799</v>
      </c>
      <c r="AC77" s="12">
        <v>42.670947461276775</v>
      </c>
    </row>
    <row r="78" spans="1:29" ht="15" x14ac:dyDescent="0.2">
      <c r="A78" s="197"/>
      <c r="B78" s="197"/>
      <c r="C78" s="22" t="s">
        <v>37</v>
      </c>
      <c r="D78" s="23">
        <v>6</v>
      </c>
      <c r="E78" s="24">
        <v>4.8405615203670916E-3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2.1373921810088396E-2</v>
      </c>
      <c r="L78" s="25">
        <v>0.19242628470213191</v>
      </c>
      <c r="M78" s="25">
        <v>0.34215738922059319</v>
      </c>
      <c r="N78" s="25">
        <v>0.4750586990191214</v>
      </c>
      <c r="O78" s="25">
        <v>0.54836291790546043</v>
      </c>
      <c r="P78" s="25">
        <v>0.58187108778421137</v>
      </c>
      <c r="Q78" s="25">
        <v>0.59826059659147535</v>
      </c>
      <c r="R78" s="25">
        <v>0.55064566040547136</v>
      </c>
      <c r="S78" s="25">
        <v>0.48608301710963053</v>
      </c>
      <c r="T78" s="25">
        <v>0.43781635027791649</v>
      </c>
      <c r="U78" s="25">
        <v>0.40970361471193495</v>
      </c>
      <c r="V78" s="25">
        <v>0.33105047485959743</v>
      </c>
      <c r="W78" s="25">
        <v>0.52471555724527186</v>
      </c>
      <c r="X78" s="25">
        <v>0.63147833405388754</v>
      </c>
      <c r="Y78" s="25">
        <v>0.57941092764633018</v>
      </c>
      <c r="Z78" s="25">
        <v>0.42968677399740507</v>
      </c>
      <c r="AA78" s="25">
        <v>0.21139087641388016</v>
      </c>
      <c r="AB78" s="26">
        <v>3.2888257017569485E-2</v>
      </c>
      <c r="AC78" s="12">
        <v>44.335327813754063</v>
      </c>
    </row>
    <row r="79" spans="1:29" ht="15" thickBot="1" x14ac:dyDescent="0.25">
      <c r="A79" s="198"/>
      <c r="B79" s="198"/>
      <c r="C79" s="27" t="s">
        <v>34</v>
      </c>
      <c r="D79" s="28">
        <v>30</v>
      </c>
      <c r="E79" s="29">
        <v>4.1518629031000079E-2</v>
      </c>
      <c r="F79" s="29">
        <v>0</v>
      </c>
      <c r="G79" s="29">
        <v>0</v>
      </c>
      <c r="H79" s="29">
        <v>0</v>
      </c>
      <c r="I79" s="29">
        <v>0.88946723399980376</v>
      </c>
      <c r="J79" s="29">
        <v>7.622673487622408</v>
      </c>
      <c r="K79" s="29">
        <v>10.364141888915157</v>
      </c>
      <c r="L79" s="29">
        <v>17.643815063902736</v>
      </c>
      <c r="M79" s="29">
        <v>21.574737524389782</v>
      </c>
      <c r="N79" s="29">
        <v>23.813328617092477</v>
      </c>
      <c r="O79" s="29">
        <v>25.617333433431394</v>
      </c>
      <c r="P79" s="29">
        <v>26.70331286400706</v>
      </c>
      <c r="Q79" s="29">
        <v>25.874192859079709</v>
      </c>
      <c r="R79" s="29">
        <v>24.57784975880206</v>
      </c>
      <c r="S79" s="29">
        <v>24.046586551939036</v>
      </c>
      <c r="T79" s="29">
        <v>23.352236090246198</v>
      </c>
      <c r="U79" s="29">
        <v>22.627925307604663</v>
      </c>
      <c r="V79" s="29">
        <v>18.670991565679529</v>
      </c>
      <c r="W79" s="29">
        <v>24.385925906927469</v>
      </c>
      <c r="X79" s="29">
        <v>26.243441109911405</v>
      </c>
      <c r="Y79" s="29">
        <v>23.20719706315759</v>
      </c>
      <c r="Z79" s="29">
        <v>17.664638047775661</v>
      </c>
      <c r="AA79" s="29">
        <v>9.559717933204718</v>
      </c>
      <c r="AB79" s="29">
        <v>2.7178197555527022</v>
      </c>
      <c r="AC79" s="30">
        <v>377.19885069227257</v>
      </c>
    </row>
    <row r="80" spans="1:29" ht="15" x14ac:dyDescent="0.2">
      <c r="A80" s="196">
        <v>45778</v>
      </c>
      <c r="B80" s="196"/>
      <c r="C80" s="13" t="s">
        <v>35</v>
      </c>
      <c r="D80" s="14">
        <v>21</v>
      </c>
      <c r="E80" s="10">
        <v>0</v>
      </c>
      <c r="F80" s="15">
        <v>0</v>
      </c>
      <c r="G80" s="15">
        <v>0</v>
      </c>
      <c r="H80" s="15">
        <v>0</v>
      </c>
      <c r="I80" s="15">
        <v>2.1176788706042389E-3</v>
      </c>
      <c r="J80" s="15">
        <v>0.28279542238981803</v>
      </c>
      <c r="K80" s="15">
        <v>0.42037348604866698</v>
      </c>
      <c r="L80" s="15">
        <v>0.69204898888492039</v>
      </c>
      <c r="M80" s="15">
        <v>0.81573385797606501</v>
      </c>
      <c r="N80" s="15">
        <v>0.88574263884889126</v>
      </c>
      <c r="O80" s="15">
        <v>0.95316944658534997</v>
      </c>
      <c r="P80" s="15">
        <v>0.99472911842500356</v>
      </c>
      <c r="Q80" s="15">
        <v>0.94168981466231716</v>
      </c>
      <c r="R80" s="15">
        <v>0.89555565763333178</v>
      </c>
      <c r="S80" s="15">
        <v>0.91171156382850027</v>
      </c>
      <c r="T80" s="15">
        <v>0.90827047638397074</v>
      </c>
      <c r="U80" s="15">
        <v>0.89172388084120435</v>
      </c>
      <c r="V80" s="15">
        <v>0.72473855368250029</v>
      </c>
      <c r="W80" s="15">
        <v>0.93867232024461389</v>
      </c>
      <c r="X80" s="15">
        <v>1</v>
      </c>
      <c r="Y80" s="15">
        <v>0.85687067850949983</v>
      </c>
      <c r="Z80" s="15">
        <v>0.60886931528313171</v>
      </c>
      <c r="AA80" s="15">
        <v>0.24750315368272419</v>
      </c>
      <c r="AB80" s="16">
        <v>2.9035609872769451E-2</v>
      </c>
      <c r="AC80" s="12">
        <v>294.02838491573158</v>
      </c>
    </row>
    <row r="81" spans="1:29" ht="15" x14ac:dyDescent="0.2">
      <c r="A81" s="197"/>
      <c r="B81" s="197"/>
      <c r="C81" s="17" t="s">
        <v>36</v>
      </c>
      <c r="D81" s="18">
        <v>5</v>
      </c>
      <c r="E81" s="19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7.511817275729539E-2</v>
      </c>
      <c r="L81" s="20">
        <v>0.50436253582077439</v>
      </c>
      <c r="M81" s="20">
        <v>0.71324381721784047</v>
      </c>
      <c r="N81" s="20">
        <v>0.83759568941679896</v>
      </c>
      <c r="O81" s="20">
        <v>0.91821875145413157</v>
      </c>
      <c r="P81" s="20">
        <v>0.94483713952030746</v>
      </c>
      <c r="Q81" s="20">
        <v>0.9082108916660574</v>
      </c>
      <c r="R81" s="20">
        <v>0.82045678287882629</v>
      </c>
      <c r="S81" s="20">
        <v>0.71790536607820055</v>
      </c>
      <c r="T81" s="20">
        <v>0.65228969867512143</v>
      </c>
      <c r="U81" s="20">
        <v>0.61131195853567233</v>
      </c>
      <c r="V81" s="20">
        <v>0.46697651517716388</v>
      </c>
      <c r="W81" s="20">
        <v>0.68859535718159637</v>
      </c>
      <c r="X81" s="20">
        <v>0.77127527738782309</v>
      </c>
      <c r="Y81" s="20">
        <v>0.68326280268917183</v>
      </c>
      <c r="Z81" s="20">
        <v>0.48820892882918682</v>
      </c>
      <c r="AA81" s="20">
        <v>0.23139661365114703</v>
      </c>
      <c r="AB81" s="21">
        <v>3.4299470715278224E-2</v>
      </c>
      <c r="AC81" s="12">
        <v>55.337828848261964</v>
      </c>
    </row>
    <row r="82" spans="1:29" ht="15" x14ac:dyDescent="0.2">
      <c r="A82" s="197"/>
      <c r="B82" s="197"/>
      <c r="C82" s="22" t="s">
        <v>37</v>
      </c>
      <c r="D82" s="23">
        <v>5</v>
      </c>
      <c r="E82" s="24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0.16753164302655371</v>
      </c>
      <c r="M82" s="25">
        <v>0.38035818207458111</v>
      </c>
      <c r="N82" s="25">
        <v>0.53652666711703223</v>
      </c>
      <c r="O82" s="25">
        <v>0.62538921177505091</v>
      </c>
      <c r="P82" s="25">
        <v>0.66143323825978051</v>
      </c>
      <c r="Q82" s="25">
        <v>0.64677702835297635</v>
      </c>
      <c r="R82" s="25">
        <v>0.58062511591356036</v>
      </c>
      <c r="S82" s="25">
        <v>0.48531752886717938</v>
      </c>
      <c r="T82" s="25">
        <v>0.42247040101795458</v>
      </c>
      <c r="U82" s="25">
        <v>0.42774836884993794</v>
      </c>
      <c r="V82" s="25">
        <v>0.33024702688009666</v>
      </c>
      <c r="W82" s="25">
        <v>0.60442976631197221</v>
      </c>
      <c r="X82" s="25">
        <v>0.75695478717464126</v>
      </c>
      <c r="Y82" s="25">
        <v>0.68501476955365759</v>
      </c>
      <c r="Z82" s="25">
        <v>0.46063806503712207</v>
      </c>
      <c r="AA82" s="25">
        <v>0.13632264733536786</v>
      </c>
      <c r="AB82" s="26">
        <v>0</v>
      </c>
      <c r="AC82" s="12">
        <v>39.538922237737324</v>
      </c>
    </row>
    <row r="83" spans="1:29" ht="15" thickBot="1" x14ac:dyDescent="0.25">
      <c r="A83" s="198"/>
      <c r="B83" s="198"/>
      <c r="C83" s="27" t="s">
        <v>34</v>
      </c>
      <c r="D83" s="28">
        <v>31</v>
      </c>
      <c r="E83" s="29">
        <v>0</v>
      </c>
      <c r="F83" s="29">
        <v>0</v>
      </c>
      <c r="G83" s="29">
        <v>0</v>
      </c>
      <c r="H83" s="29">
        <v>0</v>
      </c>
      <c r="I83" s="29">
        <v>4.4471256282689019E-2</v>
      </c>
      <c r="J83" s="29">
        <v>5.9387038701861785</v>
      </c>
      <c r="K83" s="29">
        <v>9.2034340708084841</v>
      </c>
      <c r="L83" s="29">
        <v>17.892499660819968</v>
      </c>
      <c r="M83" s="29">
        <v>22.598421013959474</v>
      </c>
      <c r="N83" s="29">
        <v>25.471207198495875</v>
      </c>
      <c r="O83" s="29">
        <v>27.734598194438263</v>
      </c>
      <c r="P83" s="29">
        <v>28.920663375825512</v>
      </c>
      <c r="Q83" s="29">
        <v>27.550425708003829</v>
      </c>
      <c r="R83" s="29">
        <v>25.812078304261902</v>
      </c>
      <c r="S83" s="29">
        <v>25.162057315125402</v>
      </c>
      <c r="T83" s="29">
        <v>24.447480502528762</v>
      </c>
      <c r="U83" s="29">
        <v>23.92150313459334</v>
      </c>
      <c r="V83" s="29">
        <v>19.205627337618811</v>
      </c>
      <c r="W83" s="29">
        <v>26.177244342604737</v>
      </c>
      <c r="X83" s="29">
        <v>28.641150322812322</v>
      </c>
      <c r="Y83" s="29">
        <v>24.835672109913645</v>
      </c>
      <c r="Z83" s="29">
        <v>17.53049059027731</v>
      </c>
      <c r="AA83" s="29">
        <v>7.0361625322697821</v>
      </c>
      <c r="AB83" s="29">
        <v>0.78124516090454965</v>
      </c>
      <c r="AC83" s="30">
        <v>388.90513600173085</v>
      </c>
    </row>
    <row r="84" spans="1:29" ht="15" x14ac:dyDescent="0.2">
      <c r="A84" s="196">
        <v>45809</v>
      </c>
      <c r="B84" s="197"/>
      <c r="C84" s="13" t="s">
        <v>35</v>
      </c>
      <c r="D84" s="14">
        <v>18</v>
      </c>
      <c r="E84" s="10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0.26636266065071468</v>
      </c>
      <c r="K84" s="15">
        <v>0.33998092064302077</v>
      </c>
      <c r="L84" s="15">
        <v>0.61697672896192524</v>
      </c>
      <c r="M84" s="15">
        <v>0.76742264072186317</v>
      </c>
      <c r="N84" s="15">
        <v>0.8490263306570881</v>
      </c>
      <c r="O84" s="15">
        <v>0.92431319116395771</v>
      </c>
      <c r="P84" s="15">
        <v>0.9564257895868119</v>
      </c>
      <c r="Q84" s="15">
        <v>0.90041849237964133</v>
      </c>
      <c r="R84" s="15">
        <v>0.86576384925414407</v>
      </c>
      <c r="S84" s="15">
        <v>0.86420321460114868</v>
      </c>
      <c r="T84" s="15">
        <v>0.83795035823027109</v>
      </c>
      <c r="U84" s="15">
        <v>0.80338633674947202</v>
      </c>
      <c r="V84" s="15">
        <v>0.68042023468028112</v>
      </c>
      <c r="W84" s="15">
        <v>0.89285136641957141</v>
      </c>
      <c r="X84" s="15">
        <v>1</v>
      </c>
      <c r="Y84" s="15">
        <v>0.85671362055143163</v>
      </c>
      <c r="Z84" s="15">
        <v>0.57606384660296672</v>
      </c>
      <c r="AA84" s="15">
        <v>0.19234744531508891</v>
      </c>
      <c r="AB84" s="16">
        <v>2.438825988137984E-2</v>
      </c>
      <c r="AC84" s="12">
        <v>237.87027516691401</v>
      </c>
    </row>
    <row r="85" spans="1:29" ht="15" x14ac:dyDescent="0.2">
      <c r="A85" s="197"/>
      <c r="B85" s="197"/>
      <c r="C85" s="17" t="s">
        <v>36</v>
      </c>
      <c r="D85" s="18">
        <v>4</v>
      </c>
      <c r="E85" s="19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6.2231448660139348E-2</v>
      </c>
      <c r="L85" s="20">
        <v>0.41103297003491374</v>
      </c>
      <c r="M85" s="20">
        <v>0.64506710763916164</v>
      </c>
      <c r="N85" s="20">
        <v>0.7856895401855345</v>
      </c>
      <c r="O85" s="20">
        <v>0.87046107364025382</v>
      </c>
      <c r="P85" s="20">
        <v>0.82533038726205321</v>
      </c>
      <c r="Q85" s="20">
        <v>0.76414710017662213</v>
      </c>
      <c r="R85" s="20">
        <v>0.69155629494919502</v>
      </c>
      <c r="S85" s="20">
        <v>0.59987959425919102</v>
      </c>
      <c r="T85" s="20">
        <v>0.50239322461773184</v>
      </c>
      <c r="U85" s="20">
        <v>0.48132889106801457</v>
      </c>
      <c r="V85" s="20">
        <v>0.41505627955327645</v>
      </c>
      <c r="W85" s="20">
        <v>0.57003278531301094</v>
      </c>
      <c r="X85" s="20">
        <v>0.68259086619280107</v>
      </c>
      <c r="Y85" s="20">
        <v>0.58467875220636489</v>
      </c>
      <c r="Z85" s="20">
        <v>0.37584340552216616</v>
      </c>
      <c r="AA85" s="20">
        <v>0.13725556552947785</v>
      </c>
      <c r="AB85" s="21">
        <v>5.5361485570785247E-4</v>
      </c>
      <c r="AC85" s="12">
        <v>37.620515606662465</v>
      </c>
    </row>
    <row r="86" spans="1:29" ht="15" x14ac:dyDescent="0.2">
      <c r="A86" s="197"/>
      <c r="B86" s="197"/>
      <c r="C86" s="22" t="s">
        <v>37</v>
      </c>
      <c r="D86" s="23">
        <v>8</v>
      </c>
      <c r="E86" s="24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0.11381652513327803</v>
      </c>
      <c r="M86" s="25">
        <v>0.25635885851002926</v>
      </c>
      <c r="N86" s="25">
        <v>0.39739010666593588</v>
      </c>
      <c r="O86" s="25">
        <v>0.49193684127225429</v>
      </c>
      <c r="P86" s="25">
        <v>0.54977713789690397</v>
      </c>
      <c r="Q86" s="25">
        <v>0.53539878423690845</v>
      </c>
      <c r="R86" s="25">
        <v>0.48664626837216124</v>
      </c>
      <c r="S86" s="25">
        <v>0.39040166598966308</v>
      </c>
      <c r="T86" s="25">
        <v>0.32904858676341892</v>
      </c>
      <c r="U86" s="25">
        <v>0.32754288196423376</v>
      </c>
      <c r="V86" s="25">
        <v>0.27345805520652194</v>
      </c>
      <c r="W86" s="25">
        <v>0.48785498405511712</v>
      </c>
      <c r="X86" s="25">
        <v>0.63112700593394977</v>
      </c>
      <c r="Y86" s="25">
        <v>0.5590786923275507</v>
      </c>
      <c r="Z86" s="25">
        <v>0.34779928344328648</v>
      </c>
      <c r="AA86" s="25">
        <v>6.8893433025810788E-2</v>
      </c>
      <c r="AB86" s="26">
        <v>0</v>
      </c>
      <c r="AC86" s="12">
        <v>49.97223288637619</v>
      </c>
    </row>
    <row r="87" spans="1:29" ht="15" thickBot="1" x14ac:dyDescent="0.25">
      <c r="A87" s="198"/>
      <c r="B87" s="198"/>
      <c r="C87" s="27" t="s">
        <v>34</v>
      </c>
      <c r="D87" s="28">
        <v>30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4.794527891712864</v>
      </c>
      <c r="K87" s="29">
        <v>6.3685823662149312</v>
      </c>
      <c r="L87" s="29">
        <v>13.660245202520533</v>
      </c>
      <c r="M87" s="29">
        <v>18.444746831630418</v>
      </c>
      <c r="N87" s="29">
        <v>21.60435296589721</v>
      </c>
      <c r="O87" s="29">
        <v>24.054976465690288</v>
      </c>
      <c r="P87" s="29">
        <v>24.915202864786057</v>
      </c>
      <c r="Q87" s="29">
        <v>23.547311537435302</v>
      </c>
      <c r="R87" s="29">
        <v>22.243144613348662</v>
      </c>
      <c r="S87" s="29">
        <v>21.078389567774746</v>
      </c>
      <c r="T87" s="29">
        <v>19.725068040723158</v>
      </c>
      <c r="U87" s="29">
        <v>19.006612681476426</v>
      </c>
      <c r="V87" s="29">
        <v>16.09545378411034</v>
      </c>
      <c r="W87" s="29">
        <v>22.254295609245261</v>
      </c>
      <c r="X87" s="29">
        <v>25.779379512242805</v>
      </c>
      <c r="Y87" s="29">
        <v>22.232189717371636</v>
      </c>
      <c r="Z87" s="29">
        <v>14.654917128488357</v>
      </c>
      <c r="AA87" s="29">
        <v>4.5624237419959979</v>
      </c>
      <c r="AB87" s="29">
        <v>0.44120313728766847</v>
      </c>
      <c r="AC87" s="30">
        <v>325.46302365995263</v>
      </c>
    </row>
    <row r="88" spans="1:29" ht="15" x14ac:dyDescent="0.2">
      <c r="A88" s="196">
        <v>45839</v>
      </c>
      <c r="B88" s="196"/>
      <c r="C88" s="13" t="s">
        <v>35</v>
      </c>
      <c r="D88" s="14">
        <v>23</v>
      </c>
      <c r="E88" s="1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0.20848867619405109</v>
      </c>
      <c r="K88" s="15">
        <v>0.33731997831731914</v>
      </c>
      <c r="L88" s="15">
        <v>0.61419649908660023</v>
      </c>
      <c r="M88" s="15">
        <v>0.76961189297210564</v>
      </c>
      <c r="N88" s="15">
        <v>0.8499876508771852</v>
      </c>
      <c r="O88" s="15">
        <v>0.93495577963185683</v>
      </c>
      <c r="P88" s="15">
        <v>0.97661937294036216</v>
      </c>
      <c r="Q88" s="15">
        <v>0.91921010017705851</v>
      </c>
      <c r="R88" s="15">
        <v>0.85891168311855959</v>
      </c>
      <c r="S88" s="15">
        <v>0.85350572905425814</v>
      </c>
      <c r="T88" s="15">
        <v>0.84066770186002326</v>
      </c>
      <c r="U88" s="15">
        <v>0.81440273462264523</v>
      </c>
      <c r="V88" s="15">
        <v>0.6456161939794679</v>
      </c>
      <c r="W88" s="15">
        <v>0.84435070646476929</v>
      </c>
      <c r="X88" s="15">
        <v>1</v>
      </c>
      <c r="Y88" s="15">
        <v>0.86345768936832168</v>
      </c>
      <c r="Z88" s="15">
        <v>0.55696589188918466</v>
      </c>
      <c r="AA88" s="15">
        <v>0.14794933865515839</v>
      </c>
      <c r="AB88" s="16">
        <v>7.4914515404171326E-3</v>
      </c>
      <c r="AC88" s="12">
        <v>300.00530862723491</v>
      </c>
    </row>
    <row r="89" spans="1:29" ht="15" x14ac:dyDescent="0.2">
      <c r="A89" s="197"/>
      <c r="B89" s="197"/>
      <c r="C89" s="17" t="s">
        <v>36</v>
      </c>
      <c r="D89" s="18">
        <v>4</v>
      </c>
      <c r="E89" s="19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1.4575063066170131E-2</v>
      </c>
      <c r="L89" s="20">
        <v>0.3920428967574251</v>
      </c>
      <c r="M89" s="20">
        <v>0.61801634799977234</v>
      </c>
      <c r="N89" s="20">
        <v>0.78389706563047101</v>
      </c>
      <c r="O89" s="20">
        <v>0.88365664807229527</v>
      </c>
      <c r="P89" s="20">
        <v>0.91994832588276787</v>
      </c>
      <c r="Q89" s="20">
        <v>0.87716579048272969</v>
      </c>
      <c r="R89" s="20">
        <v>0.77605191245119676</v>
      </c>
      <c r="S89" s="20">
        <v>0.65625324110831129</v>
      </c>
      <c r="T89" s="20">
        <v>0.58738346162708099</v>
      </c>
      <c r="U89" s="20">
        <v>0.55182460062079419</v>
      </c>
      <c r="V89" s="20">
        <v>0.41507121855600743</v>
      </c>
      <c r="W89" s="20">
        <v>0.64140081857405218</v>
      </c>
      <c r="X89" s="20">
        <v>0.76524811213111799</v>
      </c>
      <c r="Y89" s="20">
        <v>0.66205330782270866</v>
      </c>
      <c r="Z89" s="20">
        <v>0.42552191827963026</v>
      </c>
      <c r="AA89" s="20">
        <v>0.11811212617696601</v>
      </c>
      <c r="AB89" s="21">
        <v>0</v>
      </c>
      <c r="AC89" s="12">
        <v>40.352891420957988</v>
      </c>
    </row>
    <row r="90" spans="1:29" ht="15" x14ac:dyDescent="0.2">
      <c r="A90" s="197"/>
      <c r="B90" s="197"/>
      <c r="C90" s="22" t="s">
        <v>37</v>
      </c>
      <c r="D90" s="23">
        <v>4</v>
      </c>
      <c r="E90" s="24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4.1103474912730413E-2</v>
      </c>
      <c r="M90" s="25">
        <v>0.26533601940241269</v>
      </c>
      <c r="N90" s="25">
        <v>0.43906214169093366</v>
      </c>
      <c r="O90" s="25">
        <v>0.51939326320020729</v>
      </c>
      <c r="P90" s="25">
        <v>0.56437350280331799</v>
      </c>
      <c r="Q90" s="25">
        <v>0.57739515736504976</v>
      </c>
      <c r="R90" s="25">
        <v>0.52011800148553311</v>
      </c>
      <c r="S90" s="25">
        <v>0.42369042557008602</v>
      </c>
      <c r="T90" s="25">
        <v>0.35416416770880244</v>
      </c>
      <c r="U90" s="25">
        <v>0.32220634075203775</v>
      </c>
      <c r="V90" s="25">
        <v>0.18974531254151816</v>
      </c>
      <c r="W90" s="25">
        <v>0.47411683508313623</v>
      </c>
      <c r="X90" s="25">
        <v>0.71158816478224229</v>
      </c>
      <c r="Y90" s="25">
        <v>0.6513053920054459</v>
      </c>
      <c r="Z90" s="25">
        <v>0.37469382848133381</v>
      </c>
      <c r="AA90" s="25">
        <v>2.1336164410624962E-2</v>
      </c>
      <c r="AB90" s="26">
        <v>0</v>
      </c>
      <c r="AC90" s="12">
        <v>25.798512768781649</v>
      </c>
    </row>
    <row r="91" spans="1:29" ht="15" thickBot="1" x14ac:dyDescent="0.25">
      <c r="A91" s="198"/>
      <c r="B91" s="198"/>
      <c r="C91" s="27" t="s">
        <v>34</v>
      </c>
      <c r="D91" s="28">
        <v>31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4.7952395524631752</v>
      </c>
      <c r="K91" s="29">
        <v>7.8166597535630205</v>
      </c>
      <c r="L91" s="29">
        <v>15.859104965672429</v>
      </c>
      <c r="M91" s="29">
        <v>21.234483007967167</v>
      </c>
      <c r="N91" s="29">
        <v>24.441552799460879</v>
      </c>
      <c r="O91" s="29">
        <v>27.11618257662272</v>
      </c>
      <c r="P91" s="29">
        <v>28.399532892372672</v>
      </c>
      <c r="Q91" s="29">
        <v>26.960076095463464</v>
      </c>
      <c r="R91" s="29">
        <v>24.939648367473794</v>
      </c>
      <c r="S91" s="29">
        <v>23.950406434961529</v>
      </c>
      <c r="T91" s="29">
        <v>23.101547660124069</v>
      </c>
      <c r="U91" s="29">
        <v>22.227386661812165</v>
      </c>
      <c r="V91" s="29">
        <v>17.268438585917863</v>
      </c>
      <c r="W91" s="29">
        <v>23.882136863318447</v>
      </c>
      <c r="X91" s="29">
        <v>28.907345107653441</v>
      </c>
      <c r="Y91" s="29">
        <v>25.112961654784016</v>
      </c>
      <c r="Z91" s="29">
        <v>16.011078500495103</v>
      </c>
      <c r="AA91" s="29">
        <v>3.9606279514190064</v>
      </c>
      <c r="AB91" s="29">
        <v>0.17230338542959406</v>
      </c>
      <c r="AC91" s="30">
        <v>366.15671281697462</v>
      </c>
    </row>
    <row r="92" spans="1:29" ht="15" x14ac:dyDescent="0.2">
      <c r="A92" s="196">
        <v>45870</v>
      </c>
      <c r="B92" s="196"/>
      <c r="C92" s="13" t="s">
        <v>35</v>
      </c>
      <c r="D92" s="14">
        <v>19</v>
      </c>
      <c r="E92" s="10">
        <v>0</v>
      </c>
      <c r="F92" s="15">
        <v>0</v>
      </c>
      <c r="G92" s="15">
        <v>0</v>
      </c>
      <c r="H92" s="15">
        <v>0</v>
      </c>
      <c r="I92" s="15">
        <v>9.1008541225413558E-3</v>
      </c>
      <c r="J92" s="15">
        <v>0.31395614022285484</v>
      </c>
      <c r="K92" s="15">
        <v>0.43769852253521091</v>
      </c>
      <c r="L92" s="15">
        <v>0.63903472546032547</v>
      </c>
      <c r="M92" s="15">
        <v>0.76024525116092101</v>
      </c>
      <c r="N92" s="15">
        <v>0.81789931867075294</v>
      </c>
      <c r="O92" s="15">
        <v>0.88282293093456177</v>
      </c>
      <c r="P92" s="15">
        <v>0.91952869880936117</v>
      </c>
      <c r="Q92" s="15">
        <v>0.86151728989068854</v>
      </c>
      <c r="R92" s="15">
        <v>0.82143802579838521</v>
      </c>
      <c r="S92" s="15">
        <v>0.83669752124979979</v>
      </c>
      <c r="T92" s="15">
        <v>0.83418243737246878</v>
      </c>
      <c r="U92" s="15">
        <v>0.82211856311597076</v>
      </c>
      <c r="V92" s="15">
        <v>0.70040992595151375</v>
      </c>
      <c r="W92" s="15">
        <v>0.90103749021743695</v>
      </c>
      <c r="X92" s="15">
        <v>1</v>
      </c>
      <c r="Y92" s="15">
        <v>0.87641876720856848</v>
      </c>
      <c r="Z92" s="15">
        <v>0.61408786075272226</v>
      </c>
      <c r="AA92" s="15">
        <v>0.26920200146438589</v>
      </c>
      <c r="AB92" s="16">
        <v>5.4123542231232467E-2</v>
      </c>
      <c r="AC92" s="12">
        <v>254.05887747622435</v>
      </c>
    </row>
    <row r="93" spans="1:29" ht="15" x14ac:dyDescent="0.2">
      <c r="A93" s="197"/>
      <c r="B93" s="197"/>
      <c r="C93" s="17" t="s">
        <v>36</v>
      </c>
      <c r="D93" s="18">
        <v>5</v>
      </c>
      <c r="E93" s="19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9.8918261561693963E-2</v>
      </c>
      <c r="L93" s="20">
        <v>0.46484991303532991</v>
      </c>
      <c r="M93" s="20">
        <v>0.66431810843351857</v>
      </c>
      <c r="N93" s="20">
        <v>0.78214262223856978</v>
      </c>
      <c r="O93" s="20">
        <v>0.85299831366949763</v>
      </c>
      <c r="P93" s="20">
        <v>0.88669633091119637</v>
      </c>
      <c r="Q93" s="20">
        <v>0.84838204715019006</v>
      </c>
      <c r="R93" s="20">
        <v>0.75553123130066979</v>
      </c>
      <c r="S93" s="20">
        <v>0.65728888430649546</v>
      </c>
      <c r="T93" s="20">
        <v>0.59826270250163582</v>
      </c>
      <c r="U93" s="20">
        <v>0.55834853629265979</v>
      </c>
      <c r="V93" s="20">
        <v>0.46202796458244133</v>
      </c>
      <c r="W93" s="20">
        <v>0.66985249374251377</v>
      </c>
      <c r="X93" s="20">
        <v>0.7858329042430392</v>
      </c>
      <c r="Y93" s="20">
        <v>0.70502130065977886</v>
      </c>
      <c r="Z93" s="20">
        <v>0.50993826640801654</v>
      </c>
      <c r="AA93" s="20">
        <v>0.2400430198135165</v>
      </c>
      <c r="AB93" s="21">
        <v>3.4867358574672505E-2</v>
      </c>
      <c r="AC93" s="12">
        <v>52.876601297127159</v>
      </c>
    </row>
    <row r="94" spans="1:29" ht="15" x14ac:dyDescent="0.2">
      <c r="A94" s="197"/>
      <c r="B94" s="197"/>
      <c r="C94" s="22" t="s">
        <v>37</v>
      </c>
      <c r="D94" s="23">
        <v>7</v>
      </c>
      <c r="E94" s="24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0.14808467596848932</v>
      </c>
      <c r="M94" s="25">
        <v>0.33702904116062554</v>
      </c>
      <c r="N94" s="25">
        <v>0.48362139780766272</v>
      </c>
      <c r="O94" s="25">
        <v>0.56448118469068997</v>
      </c>
      <c r="P94" s="25">
        <v>0.60284631011182888</v>
      </c>
      <c r="Q94" s="25">
        <v>0.59890235611146714</v>
      </c>
      <c r="R94" s="25">
        <v>0.53974541043164259</v>
      </c>
      <c r="S94" s="25">
        <v>0.45855947304090511</v>
      </c>
      <c r="T94" s="25">
        <v>0.3971364273464299</v>
      </c>
      <c r="U94" s="25">
        <v>0.37112432578363769</v>
      </c>
      <c r="V94" s="25">
        <v>0.30000186880709107</v>
      </c>
      <c r="W94" s="25">
        <v>0.55830391623863307</v>
      </c>
      <c r="X94" s="25">
        <v>0.72402973421908046</v>
      </c>
      <c r="Y94" s="25">
        <v>0.65852002837038348</v>
      </c>
      <c r="Z94" s="25">
        <v>0.44520152007208225</v>
      </c>
      <c r="AA94" s="25">
        <v>0.14060168871502648</v>
      </c>
      <c r="AB94" s="26">
        <v>2.8876646993473728E-3</v>
      </c>
      <c r="AC94" s="12">
        <v>51.31753916502516</v>
      </c>
    </row>
    <row r="95" spans="1:29" ht="15" thickBot="1" x14ac:dyDescent="0.25">
      <c r="A95" s="198"/>
      <c r="B95" s="198"/>
      <c r="C95" s="27" t="s">
        <v>34</v>
      </c>
      <c r="D95" s="28">
        <v>31</v>
      </c>
      <c r="E95" s="29">
        <v>0</v>
      </c>
      <c r="F95" s="29">
        <v>0</v>
      </c>
      <c r="G95" s="29">
        <v>0</v>
      </c>
      <c r="H95" s="29">
        <v>0</v>
      </c>
      <c r="I95" s="29">
        <v>0.17291622832828576</v>
      </c>
      <c r="J95" s="29">
        <v>5.9651666642342418</v>
      </c>
      <c r="K95" s="29">
        <v>8.810863235977477</v>
      </c>
      <c r="L95" s="29">
        <v>15.502502080702257</v>
      </c>
      <c r="M95" s="29">
        <v>20.12545360234947</v>
      </c>
      <c r="N95" s="29">
        <v>22.836149950590794</v>
      </c>
      <c r="O95" s="29">
        <v>24.989995548938992</v>
      </c>
      <c r="P95" s="29">
        <v>26.124451102716648</v>
      </c>
      <c r="Q95" s="29">
        <v>24.803055236454306</v>
      </c>
      <c r="R95" s="29">
        <v>23.163196519694168</v>
      </c>
      <c r="S95" s="29">
        <v>22.393613636565007</v>
      </c>
      <c r="T95" s="29">
        <v>21.620734814010092</v>
      </c>
      <c r="U95" s="29">
        <v>21.009865661152205</v>
      </c>
      <c r="V95" s="29">
        <v>17.717941497640606</v>
      </c>
      <c r="W95" s="29">
        <v>24.377102196514304</v>
      </c>
      <c r="X95" s="29">
        <v>27.997372660748759</v>
      </c>
      <c r="Y95" s="29">
        <v>24.786703278854375</v>
      </c>
      <c r="Z95" s="29">
        <v>17.333771326846382</v>
      </c>
      <c r="AA95" s="29">
        <v>7.2992649478961003</v>
      </c>
      <c r="AB95" s="29">
        <v>1.222897748162211</v>
      </c>
      <c r="AC95" s="30">
        <v>358.25301793837667</v>
      </c>
    </row>
    <row r="96" spans="1:29" ht="15" x14ac:dyDescent="0.2">
      <c r="A96" s="196">
        <v>45901</v>
      </c>
      <c r="B96" s="196"/>
      <c r="C96" s="13" t="s">
        <v>35</v>
      </c>
      <c r="D96" s="14">
        <v>22</v>
      </c>
      <c r="E96" s="1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0.17096842474258994</v>
      </c>
      <c r="K96" s="15">
        <v>0.32585207686301831</v>
      </c>
      <c r="L96" s="15">
        <v>0.55970137189547586</v>
      </c>
      <c r="M96" s="15">
        <v>0.70406591399427876</v>
      </c>
      <c r="N96" s="15">
        <v>0.7774993349517445</v>
      </c>
      <c r="O96" s="15">
        <v>0.853056780835039</v>
      </c>
      <c r="P96" s="15">
        <v>0.90276673333802371</v>
      </c>
      <c r="Q96" s="15">
        <v>0.83376820103648885</v>
      </c>
      <c r="R96" s="15">
        <v>0.78198899393634314</v>
      </c>
      <c r="S96" s="15">
        <v>0.79646671185596785</v>
      </c>
      <c r="T96" s="15">
        <v>0.79265272032784295</v>
      </c>
      <c r="U96" s="15">
        <v>0.78477012030062054</v>
      </c>
      <c r="V96" s="15">
        <v>0.65443862106244122</v>
      </c>
      <c r="W96" s="15">
        <v>0.92693866020448068</v>
      </c>
      <c r="X96" s="15">
        <v>1</v>
      </c>
      <c r="Y96" s="15">
        <v>0.84604435853568349</v>
      </c>
      <c r="Z96" s="15">
        <v>0.54154161138595081</v>
      </c>
      <c r="AA96" s="15">
        <v>0.13986699858691662</v>
      </c>
      <c r="AB96" s="16">
        <v>5.2339154880338109E-3</v>
      </c>
      <c r="AC96" s="12">
        <v>272.74767408550065</v>
      </c>
    </row>
    <row r="97" spans="1:29" ht="15" x14ac:dyDescent="0.2">
      <c r="A97" s="197"/>
      <c r="B97" s="197"/>
      <c r="C97" s="17" t="s">
        <v>36</v>
      </c>
      <c r="D97" s="18">
        <v>4</v>
      </c>
      <c r="E97" s="19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0.37917876451042121</v>
      </c>
      <c r="M97" s="20">
        <v>0.59971181700781784</v>
      </c>
      <c r="N97" s="20">
        <v>0.74114533425385953</v>
      </c>
      <c r="O97" s="20">
        <v>0.82099457662937336</v>
      </c>
      <c r="P97" s="20">
        <v>0.86846951963489805</v>
      </c>
      <c r="Q97" s="20">
        <v>0.83140134532922016</v>
      </c>
      <c r="R97" s="20">
        <v>0.7224034306637136</v>
      </c>
      <c r="S97" s="20">
        <v>0.60523213873759041</v>
      </c>
      <c r="T97" s="20">
        <v>0.54859818253152637</v>
      </c>
      <c r="U97" s="20">
        <v>0.50128944104904438</v>
      </c>
      <c r="V97" s="20">
        <v>0.38788525035347143</v>
      </c>
      <c r="W97" s="20">
        <v>0.68642415556073633</v>
      </c>
      <c r="X97" s="20">
        <v>0.74209219527382997</v>
      </c>
      <c r="Y97" s="20">
        <v>0.62840793527181493</v>
      </c>
      <c r="Z97" s="20">
        <v>0.41087127415782027</v>
      </c>
      <c r="AA97" s="20">
        <v>9.8761712178642561E-2</v>
      </c>
      <c r="AB97" s="21">
        <v>0</v>
      </c>
      <c r="AC97" s="12">
        <v>38.291468292575118</v>
      </c>
    </row>
    <row r="98" spans="1:29" ht="15" x14ac:dyDescent="0.2">
      <c r="A98" s="197"/>
      <c r="B98" s="197"/>
      <c r="C98" s="22" t="s">
        <v>37</v>
      </c>
      <c r="D98" s="23">
        <v>4</v>
      </c>
      <c r="E98" s="24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3.5161496593807455E-2</v>
      </c>
      <c r="M98" s="25">
        <v>0.19903170262566566</v>
      </c>
      <c r="N98" s="25">
        <v>0.3647767307562168</v>
      </c>
      <c r="O98" s="25">
        <v>0.45163755004627365</v>
      </c>
      <c r="P98" s="25">
        <v>0.49986300919927046</v>
      </c>
      <c r="Q98" s="25">
        <v>0.50491532228694491</v>
      </c>
      <c r="R98" s="25">
        <v>0.45836251539929596</v>
      </c>
      <c r="S98" s="25">
        <v>0.36261546976704861</v>
      </c>
      <c r="T98" s="25">
        <v>0.2961008975041341</v>
      </c>
      <c r="U98" s="25">
        <v>0.27005246911837716</v>
      </c>
      <c r="V98" s="25">
        <v>0.21096118089715102</v>
      </c>
      <c r="W98" s="25">
        <v>0.53730349028601343</v>
      </c>
      <c r="X98" s="25">
        <v>0.66567845885211163</v>
      </c>
      <c r="Y98" s="25">
        <v>0.57876763697041811</v>
      </c>
      <c r="Z98" s="25">
        <v>0.31008161842378135</v>
      </c>
      <c r="AA98" s="25">
        <v>5.1052784308410681E-3</v>
      </c>
      <c r="AB98" s="26">
        <v>0</v>
      </c>
      <c r="AC98" s="12">
        <v>23.001659308629407</v>
      </c>
    </row>
    <row r="99" spans="1:29" ht="15" thickBot="1" x14ac:dyDescent="0.25">
      <c r="A99" s="198"/>
      <c r="B99" s="198"/>
      <c r="C99" s="27" t="s">
        <v>34</v>
      </c>
      <c r="D99" s="28">
        <v>30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3.7613053443369786</v>
      </c>
      <c r="K99" s="29">
        <v>7.1687456909864027</v>
      </c>
      <c r="L99" s="29">
        <v>13.970791226117383</v>
      </c>
      <c r="M99" s="29">
        <v>18.684424186408066</v>
      </c>
      <c r="N99" s="29">
        <v>21.528673628978684</v>
      </c>
      <c r="O99" s="29">
        <v>23.857777685073444</v>
      </c>
      <c r="P99" s="29">
        <v>25.334198248773195</v>
      </c>
      <c r="Q99" s="29">
        <v>23.688167093267417</v>
      </c>
      <c r="R99" s="29">
        <v>21.926821650851586</v>
      </c>
      <c r="S99" s="29">
        <v>21.393658094849847</v>
      </c>
      <c r="T99" s="29">
        <v>20.817156167355186</v>
      </c>
      <c r="U99" s="29">
        <v>20.350310287283335</v>
      </c>
      <c r="V99" s="29">
        <v>16.793035388376197</v>
      </c>
      <c r="W99" s="29">
        <v>25.287561107885573</v>
      </c>
      <c r="X99" s="29">
        <v>27.631082616503768</v>
      </c>
      <c r="Y99" s="29">
        <v>23.441678176753967</v>
      </c>
      <c r="Z99" s="29">
        <v>14.797727020817325</v>
      </c>
      <c r="AA99" s="29">
        <v>3.4925419313501003</v>
      </c>
      <c r="AB99" s="29">
        <v>0.11514614073674384</v>
      </c>
      <c r="AC99" s="30">
        <v>334.04080168670515</v>
      </c>
    </row>
    <row r="100" spans="1:29" ht="15" x14ac:dyDescent="0.2">
      <c r="A100" s="196">
        <v>45931</v>
      </c>
      <c r="B100" s="196"/>
      <c r="C100" s="13" t="s">
        <v>35</v>
      </c>
      <c r="D100" s="14">
        <v>22</v>
      </c>
      <c r="E100" s="10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0.1827033778492729</v>
      </c>
      <c r="K100" s="15">
        <v>0.33001813370473848</v>
      </c>
      <c r="L100" s="15">
        <v>0.60812203361976536</v>
      </c>
      <c r="M100" s="15">
        <v>0.77240234883485492</v>
      </c>
      <c r="N100" s="15">
        <v>0.85638478521370942</v>
      </c>
      <c r="O100" s="15">
        <v>0.93651466677100481</v>
      </c>
      <c r="P100" s="15">
        <v>1</v>
      </c>
      <c r="Q100" s="15">
        <v>0.94282545059526701</v>
      </c>
      <c r="R100" s="15">
        <v>0.87648637533986795</v>
      </c>
      <c r="S100" s="15">
        <v>0.89330892474339496</v>
      </c>
      <c r="T100" s="15">
        <v>0.8873450087999436</v>
      </c>
      <c r="U100" s="15">
        <v>0.8713545179306933</v>
      </c>
      <c r="V100" s="15">
        <v>0.74929744301847856</v>
      </c>
      <c r="W100" s="15">
        <v>0.98804772626578863</v>
      </c>
      <c r="X100" s="15">
        <v>0.99236662236432094</v>
      </c>
      <c r="Y100" s="15">
        <v>0.83078882725688086</v>
      </c>
      <c r="Z100" s="15">
        <v>0.5337109893580918</v>
      </c>
      <c r="AA100" s="15">
        <v>0.11892699797258582</v>
      </c>
      <c r="AB100" s="16">
        <v>2.3366586317830874E-3</v>
      </c>
      <c r="AC100" s="12">
        <v>294.20469954194971</v>
      </c>
    </row>
    <row r="101" spans="1:29" ht="15" x14ac:dyDescent="0.2">
      <c r="A101" s="197"/>
      <c r="B101" s="197"/>
      <c r="C101" s="17" t="s">
        <v>36</v>
      </c>
      <c r="D101" s="18">
        <v>4</v>
      </c>
      <c r="E101" s="19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0.36805074846991359</v>
      </c>
      <c r="M101" s="20">
        <v>0.64041440644604886</v>
      </c>
      <c r="N101" s="20">
        <v>0.8008200499213024</v>
      </c>
      <c r="O101" s="20">
        <v>0.90424346779990261</v>
      </c>
      <c r="P101" s="20">
        <v>0.95064992121448166</v>
      </c>
      <c r="Q101" s="20">
        <v>0.92603189520378348</v>
      </c>
      <c r="R101" s="20">
        <v>0.78963762089451262</v>
      </c>
      <c r="S101" s="20">
        <v>0.65533573194758232</v>
      </c>
      <c r="T101" s="20">
        <v>0.5851289669090961</v>
      </c>
      <c r="U101" s="20">
        <v>0.5491753353058928</v>
      </c>
      <c r="V101" s="20">
        <v>0.46823854090300465</v>
      </c>
      <c r="W101" s="20">
        <v>0.73123115610481082</v>
      </c>
      <c r="X101" s="20">
        <v>0.7325189983566982</v>
      </c>
      <c r="Y101" s="20">
        <v>0.60169130051023267</v>
      </c>
      <c r="Z101" s="20">
        <v>0.35864726765165972</v>
      </c>
      <c r="AA101" s="20">
        <v>6.8260687444779769E-2</v>
      </c>
      <c r="AB101" s="21">
        <v>0</v>
      </c>
      <c r="AC101" s="12">
        <v>40.520304380334814</v>
      </c>
    </row>
    <row r="102" spans="1:29" ht="15" x14ac:dyDescent="0.2">
      <c r="A102" s="197"/>
      <c r="B102" s="197"/>
      <c r="C102" s="22" t="s">
        <v>37</v>
      </c>
      <c r="D102" s="23">
        <v>5</v>
      </c>
      <c r="E102" s="24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4.2757643957324495E-2</v>
      </c>
      <c r="M102" s="25">
        <v>0.17906328153953216</v>
      </c>
      <c r="N102" s="25">
        <v>0.34757849355961151</v>
      </c>
      <c r="O102" s="25">
        <v>0.46980298012770733</v>
      </c>
      <c r="P102" s="25">
        <v>0.52611654257765894</v>
      </c>
      <c r="Q102" s="25">
        <v>0.53062556466106603</v>
      </c>
      <c r="R102" s="25">
        <v>0.47561146314883829</v>
      </c>
      <c r="S102" s="25">
        <v>0.3850336480722531</v>
      </c>
      <c r="T102" s="25">
        <v>0.32933405576980279</v>
      </c>
      <c r="U102" s="25">
        <v>0.32274007175684805</v>
      </c>
      <c r="V102" s="25">
        <v>0.30236165970967099</v>
      </c>
      <c r="W102" s="25">
        <v>0.57345934829355705</v>
      </c>
      <c r="X102" s="25">
        <v>0.64336269802458579</v>
      </c>
      <c r="Y102" s="25">
        <v>0.53986590764764975</v>
      </c>
      <c r="Z102" s="25">
        <v>0.26488541281520545</v>
      </c>
      <c r="AA102" s="25">
        <v>9.7451648035665576E-3</v>
      </c>
      <c r="AB102" s="26">
        <v>0</v>
      </c>
      <c r="AC102" s="12">
        <v>29.711719682324393</v>
      </c>
    </row>
    <row r="103" spans="1:29" ht="15" thickBot="1" x14ac:dyDescent="0.25">
      <c r="A103" s="198"/>
      <c r="B103" s="198"/>
      <c r="C103" s="27" t="s">
        <v>34</v>
      </c>
      <c r="D103" s="28">
        <v>31</v>
      </c>
      <c r="E103" s="29">
        <v>0</v>
      </c>
      <c r="F103" s="29">
        <v>0</v>
      </c>
      <c r="G103" s="29">
        <v>0</v>
      </c>
      <c r="H103" s="29">
        <v>0</v>
      </c>
      <c r="I103" s="29">
        <v>0</v>
      </c>
      <c r="J103" s="29">
        <v>4.0194743126840038</v>
      </c>
      <c r="K103" s="29">
        <v>7.2603989415042465</v>
      </c>
      <c r="L103" s="29">
        <v>15.064675953301116</v>
      </c>
      <c r="M103" s="29">
        <v>20.449825707848664</v>
      </c>
      <c r="N103" s="29">
        <v>23.781637942184876</v>
      </c>
      <c r="O103" s="29">
        <v>26.569311440800256</v>
      </c>
      <c r="P103" s="29">
        <v>28.433182397746222</v>
      </c>
      <c r="Q103" s="29">
        <v>27.099415317216337</v>
      </c>
      <c r="R103" s="29">
        <v>24.819308056799336</v>
      </c>
      <c r="S103" s="29">
        <v>24.199307512506287</v>
      </c>
      <c r="T103" s="29">
        <v>23.508776340084157</v>
      </c>
      <c r="U103" s="29">
        <v>22.980201094483061</v>
      </c>
      <c r="V103" s="29">
        <v>19.869306208566904</v>
      </c>
      <c r="W103" s="29">
        <v>27.529271343734379</v>
      </c>
      <c r="X103" s="29">
        <v>27.978955175564785</v>
      </c>
      <c r="Y103" s="29">
        <v>23.383448939930556</v>
      </c>
      <c r="Z103" s="29">
        <v>14.500657900560686</v>
      </c>
      <c r="AA103" s="29">
        <v>2.93816252919384</v>
      </c>
      <c r="AB103" s="29">
        <v>5.1406489899227921E-2</v>
      </c>
      <c r="AC103" s="30">
        <v>364.43672360460891</v>
      </c>
    </row>
    <row r="104" spans="1:29" ht="15" x14ac:dyDescent="0.2">
      <c r="A104" s="196">
        <v>45962</v>
      </c>
      <c r="B104" s="196"/>
      <c r="C104" s="13" t="s">
        <v>35</v>
      </c>
      <c r="D104" s="14">
        <v>18</v>
      </c>
      <c r="E104" s="10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0.17346605513698177</v>
      </c>
      <c r="K104" s="15">
        <v>0.24700923165559202</v>
      </c>
      <c r="L104" s="15">
        <v>0.62145937066179024</v>
      </c>
      <c r="M104" s="15">
        <v>0.78455162362696929</v>
      </c>
      <c r="N104" s="15">
        <v>0.86479182740214244</v>
      </c>
      <c r="O104" s="15">
        <v>0.93992925709111608</v>
      </c>
      <c r="P104" s="15">
        <v>1</v>
      </c>
      <c r="Q104" s="15">
        <v>0.9518157367507698</v>
      </c>
      <c r="R104" s="15">
        <v>0.89296171745865138</v>
      </c>
      <c r="S104" s="15">
        <v>0.91591125097809534</v>
      </c>
      <c r="T104" s="15">
        <v>0.9191838390968442</v>
      </c>
      <c r="U104" s="15">
        <v>0.9229665192798856</v>
      </c>
      <c r="V104" s="15">
        <v>0.77788204167767683</v>
      </c>
      <c r="W104" s="15">
        <v>0.98883242660033499</v>
      </c>
      <c r="X104" s="15">
        <v>0.97737991061286422</v>
      </c>
      <c r="Y104" s="15">
        <v>0.8170597274601602</v>
      </c>
      <c r="Z104" s="15">
        <v>0.51598606813092718</v>
      </c>
      <c r="AA104" s="15">
        <v>8.9311832733933283E-2</v>
      </c>
      <c r="AB104" s="16">
        <v>7.0779874667687356E-3</v>
      </c>
      <c r="AC104" s="12">
        <v>241.33637562878704</v>
      </c>
    </row>
    <row r="105" spans="1:29" ht="15" x14ac:dyDescent="0.2">
      <c r="A105" s="197"/>
      <c r="B105" s="197"/>
      <c r="C105" s="17" t="s">
        <v>36</v>
      </c>
      <c r="D105" s="18">
        <v>5</v>
      </c>
      <c r="E105" s="19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0.37859055449995122</v>
      </c>
      <c r="M105" s="20">
        <v>0.63602802960419802</v>
      </c>
      <c r="N105" s="20">
        <v>0.78595797885847929</v>
      </c>
      <c r="O105" s="20">
        <v>0.8776637377777845</v>
      </c>
      <c r="P105" s="20">
        <v>0.92043929260542467</v>
      </c>
      <c r="Q105" s="20">
        <v>0.89694821276986159</v>
      </c>
      <c r="R105" s="20">
        <v>0.79883439713952564</v>
      </c>
      <c r="S105" s="20">
        <v>0.67823088335954085</v>
      </c>
      <c r="T105" s="20">
        <v>0.60758505794493367</v>
      </c>
      <c r="U105" s="20">
        <v>0.55760252184089931</v>
      </c>
      <c r="V105" s="20">
        <v>0.45082890185569896</v>
      </c>
      <c r="W105" s="20">
        <v>0.70608065819897248</v>
      </c>
      <c r="X105" s="20">
        <v>0.71405698460106481</v>
      </c>
      <c r="Y105" s="20">
        <v>0.59768992729989501</v>
      </c>
      <c r="Z105" s="20">
        <v>0.35213598789157236</v>
      </c>
      <c r="AA105" s="20">
        <v>8.667024019512802E-2</v>
      </c>
      <c r="AB105" s="21">
        <v>0</v>
      </c>
      <c r="AC105" s="12">
        <v>50.226716832214649</v>
      </c>
    </row>
    <row r="106" spans="1:29" ht="15" x14ac:dyDescent="0.2">
      <c r="A106" s="197"/>
      <c r="B106" s="197"/>
      <c r="C106" s="22" t="s">
        <v>37</v>
      </c>
      <c r="D106" s="23">
        <v>7</v>
      </c>
      <c r="E106" s="24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3.0078593069217573E-2</v>
      </c>
      <c r="M106" s="25">
        <v>0.1974867939400001</v>
      </c>
      <c r="N106" s="25">
        <v>0.37895563892054607</v>
      </c>
      <c r="O106" s="25">
        <v>0.48787129865278545</v>
      </c>
      <c r="P106" s="25">
        <v>0.54797772095098063</v>
      </c>
      <c r="Q106" s="25">
        <v>0.54997094176960171</v>
      </c>
      <c r="R106" s="25">
        <v>0.49478041767904629</v>
      </c>
      <c r="S106" s="25">
        <v>0.38688460340471348</v>
      </c>
      <c r="T106" s="25">
        <v>0.31445650454608687</v>
      </c>
      <c r="U106" s="25">
        <v>0.27890937407929151</v>
      </c>
      <c r="V106" s="25">
        <v>0.23836532412090858</v>
      </c>
      <c r="W106" s="25">
        <v>0.53448134404325653</v>
      </c>
      <c r="X106" s="25">
        <v>0.59578620878886013</v>
      </c>
      <c r="Y106" s="25">
        <v>0.51562006841317121</v>
      </c>
      <c r="Z106" s="25">
        <v>0.28837496065168106</v>
      </c>
      <c r="AA106" s="25">
        <v>3.0605628333342114E-2</v>
      </c>
      <c r="AB106" s="26">
        <v>0</v>
      </c>
      <c r="AC106" s="12">
        <v>41.094237949544429</v>
      </c>
    </row>
    <row r="107" spans="1:29" ht="15" thickBot="1" x14ac:dyDescent="0.25">
      <c r="A107" s="198"/>
      <c r="B107" s="198"/>
      <c r="C107" s="27" t="s">
        <v>34</v>
      </c>
      <c r="D107" s="28">
        <v>30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3.1223889924656718</v>
      </c>
      <c r="K107" s="29">
        <v>4.446166169800656</v>
      </c>
      <c r="L107" s="29">
        <v>13.289771595896502</v>
      </c>
      <c r="M107" s="29">
        <v>18.68447693088644</v>
      </c>
      <c r="N107" s="29">
        <v>22.148732259974782</v>
      </c>
      <c r="O107" s="29">
        <v>24.722144407098511</v>
      </c>
      <c r="P107" s="29">
        <v>26.438040509683987</v>
      </c>
      <c r="Q107" s="29">
        <v>25.467220917750378</v>
      </c>
      <c r="R107" s="29">
        <v>23.530945823706677</v>
      </c>
      <c r="S107" s="29">
        <v>22.585749158236414</v>
      </c>
      <c r="T107" s="29">
        <v>21.784429925290475</v>
      </c>
      <c r="U107" s="29">
        <v>21.353775574797481</v>
      </c>
      <c r="V107" s="29">
        <v>17.924578528323035</v>
      </c>
      <c r="W107" s="29">
        <v>25.070756378103688</v>
      </c>
      <c r="X107" s="29">
        <v>25.333626775558901</v>
      </c>
      <c r="Y107" s="29">
        <v>21.30486520967456</v>
      </c>
      <c r="Z107" s="29">
        <v>13.06705389037632</v>
      </c>
      <c r="AA107" s="29">
        <v>2.255203588519834</v>
      </c>
      <c r="AB107" s="29">
        <v>0.12740377440183726</v>
      </c>
      <c r="AC107" s="30">
        <v>332.65733041054619</v>
      </c>
    </row>
    <row r="108" spans="1:29" ht="15" x14ac:dyDescent="0.2">
      <c r="A108" s="196">
        <v>45992</v>
      </c>
      <c r="B108" s="196"/>
      <c r="C108" s="13" t="s">
        <v>35</v>
      </c>
      <c r="D108" s="14">
        <v>21</v>
      </c>
      <c r="E108" s="10">
        <v>9.7000226594488106E-3</v>
      </c>
      <c r="F108" s="15">
        <v>0</v>
      </c>
      <c r="G108" s="15">
        <v>0</v>
      </c>
      <c r="H108" s="15">
        <v>0</v>
      </c>
      <c r="I108" s="15">
        <v>3.2321711373340611E-3</v>
      </c>
      <c r="J108" s="15">
        <v>0.13412516291637019</v>
      </c>
      <c r="K108" s="15">
        <v>0.32440394128218203</v>
      </c>
      <c r="L108" s="15">
        <v>0.6426167794769263</v>
      </c>
      <c r="M108" s="15">
        <v>0.78855575530138067</v>
      </c>
      <c r="N108" s="15">
        <v>0.88649094047526611</v>
      </c>
      <c r="O108" s="15">
        <v>0.95803381677816968</v>
      </c>
      <c r="P108" s="15">
        <v>1</v>
      </c>
      <c r="Q108" s="15">
        <v>0.97427628438647385</v>
      </c>
      <c r="R108" s="15">
        <v>0.91770094461773266</v>
      </c>
      <c r="S108" s="15">
        <v>0.9008155074817743</v>
      </c>
      <c r="T108" s="15">
        <v>0.87283919226470597</v>
      </c>
      <c r="U108" s="15">
        <v>0.84296350104438111</v>
      </c>
      <c r="V108" s="15">
        <v>0.7109005312251987</v>
      </c>
      <c r="W108" s="15">
        <v>0.91396768612992862</v>
      </c>
      <c r="X108" s="15">
        <v>0.94989031491686837</v>
      </c>
      <c r="Y108" s="15">
        <v>0.85771342699431319</v>
      </c>
      <c r="Z108" s="15">
        <v>0.69278935120795859</v>
      </c>
      <c r="AA108" s="15">
        <v>0.40239778356856087</v>
      </c>
      <c r="AB108" s="16">
        <v>0.1551759531827468</v>
      </c>
      <c r="AC108" s="12">
        <v>292.71037040800212</v>
      </c>
    </row>
    <row r="109" spans="1:29" ht="15" x14ac:dyDescent="0.2">
      <c r="A109" s="197"/>
      <c r="B109" s="197"/>
      <c r="C109" s="17" t="s">
        <v>36</v>
      </c>
      <c r="D109" s="18">
        <v>4</v>
      </c>
      <c r="E109" s="19">
        <v>2.2942405554866965E-3</v>
      </c>
      <c r="F109" s="20">
        <v>0</v>
      </c>
      <c r="G109" s="20">
        <v>0</v>
      </c>
      <c r="H109" s="20">
        <v>0</v>
      </c>
      <c r="I109" s="20">
        <v>0</v>
      </c>
      <c r="J109" s="20">
        <v>1.040809136664443E-3</v>
      </c>
      <c r="K109" s="20">
        <v>0.15339268420918689</v>
      </c>
      <c r="L109" s="20">
        <v>0.48713925561016563</v>
      </c>
      <c r="M109" s="20">
        <v>0.66420091959557526</v>
      </c>
      <c r="N109" s="20">
        <v>0.82066127792693311</v>
      </c>
      <c r="O109" s="20">
        <v>0.90740326474703126</v>
      </c>
      <c r="P109" s="20">
        <v>0.95277971558847507</v>
      </c>
      <c r="Q109" s="20">
        <v>0.94026443614354593</v>
      </c>
      <c r="R109" s="20">
        <v>0.85959098940392487</v>
      </c>
      <c r="S109" s="20">
        <v>0.77135655623216703</v>
      </c>
      <c r="T109" s="20">
        <v>0.72205022904190741</v>
      </c>
      <c r="U109" s="20">
        <v>0.69249092761713349</v>
      </c>
      <c r="V109" s="20">
        <v>0.55842426254148614</v>
      </c>
      <c r="W109" s="20">
        <v>0.79479777603894142</v>
      </c>
      <c r="X109" s="20">
        <v>0.83861923687620188</v>
      </c>
      <c r="Y109" s="20">
        <v>0.75781027924865807</v>
      </c>
      <c r="Z109" s="20">
        <v>0.59366771939106233</v>
      </c>
      <c r="AA109" s="20">
        <v>0.36031732487267576</v>
      </c>
      <c r="AB109" s="21">
        <v>0.12579363582311603</v>
      </c>
      <c r="AC109" s="12">
        <v>48.016382162401364</v>
      </c>
    </row>
    <row r="110" spans="1:29" ht="15" x14ac:dyDescent="0.2">
      <c r="A110" s="197"/>
      <c r="B110" s="197"/>
      <c r="C110" s="22" t="s">
        <v>37</v>
      </c>
      <c r="D110" s="23">
        <v>6</v>
      </c>
      <c r="E110" s="24">
        <v>0.13800180684907101</v>
      </c>
      <c r="F110" s="25">
        <v>0.11963242431672086</v>
      </c>
      <c r="G110" s="25">
        <v>6.8234335233728238E-2</v>
      </c>
      <c r="H110" s="25">
        <v>2.0223151797418772E-2</v>
      </c>
      <c r="I110" s="25">
        <v>0</v>
      </c>
      <c r="J110" s="25">
        <v>0</v>
      </c>
      <c r="K110" s="25">
        <v>1.346106156633152E-2</v>
      </c>
      <c r="L110" s="25">
        <v>0.22006250735276564</v>
      </c>
      <c r="M110" s="25">
        <v>0.38780345971878583</v>
      </c>
      <c r="N110" s="25">
        <v>0.52178392313783195</v>
      </c>
      <c r="O110" s="25">
        <v>0.59900474734125553</v>
      </c>
      <c r="P110" s="25">
        <v>0.63555520968085488</v>
      </c>
      <c r="Q110" s="25">
        <v>0.63528040155623866</v>
      </c>
      <c r="R110" s="25">
        <v>0.60187367370215916</v>
      </c>
      <c r="S110" s="25">
        <v>0.53622393923509337</v>
      </c>
      <c r="T110" s="25">
        <v>0.49712421026716869</v>
      </c>
      <c r="U110" s="25">
        <v>0.4798550880026457</v>
      </c>
      <c r="V110" s="25">
        <v>0.39128325836670524</v>
      </c>
      <c r="W110" s="25">
        <v>0.62624179733166019</v>
      </c>
      <c r="X110" s="25">
        <v>0.67614965350884548</v>
      </c>
      <c r="Y110" s="25">
        <v>0.62275303065140197</v>
      </c>
      <c r="Z110" s="25">
        <v>0.49497898702835363</v>
      </c>
      <c r="AA110" s="25">
        <v>0.27738928606214275</v>
      </c>
      <c r="AB110" s="26">
        <v>0.10207288548971254</v>
      </c>
      <c r="AC110" s="12">
        <v>51.989933029181358</v>
      </c>
    </row>
    <row r="111" spans="1:29" ht="15" thickBot="1" x14ac:dyDescent="0.25">
      <c r="A111" s="198"/>
      <c r="B111" s="198"/>
      <c r="C111" s="27" t="s">
        <v>34</v>
      </c>
      <c r="D111" s="28">
        <v>31</v>
      </c>
      <c r="E111" s="29">
        <v>1.0408882791647978</v>
      </c>
      <c r="F111" s="29">
        <v>0.71779454590032521</v>
      </c>
      <c r="G111" s="29">
        <v>0.40940601140236943</v>
      </c>
      <c r="H111" s="29">
        <v>0.12133891078451263</v>
      </c>
      <c r="I111" s="29">
        <v>6.7875593884015276E-2</v>
      </c>
      <c r="J111" s="29">
        <v>2.8207916577904322</v>
      </c>
      <c r="K111" s="29">
        <v>7.5068198731605591</v>
      </c>
      <c r="L111" s="29">
        <v>16.763884435572709</v>
      </c>
      <c r="M111" s="29">
        <v>21.543295298024006</v>
      </c>
      <c r="N111" s="29">
        <v>25.029658400515313</v>
      </c>
      <c r="O111" s="29">
        <v>27.342351695377221</v>
      </c>
      <c r="P111" s="29">
        <v>28.624450120439029</v>
      </c>
      <c r="Q111" s="29">
        <v>28.032542126027568</v>
      </c>
      <c r="R111" s="29">
        <v>26.321325836801041</v>
      </c>
      <c r="S111" s="29">
        <v>25.219895517456489</v>
      </c>
      <c r="T111" s="29">
        <v>24.200569215329466</v>
      </c>
      <c r="U111" s="29">
        <v>23.351327760416414</v>
      </c>
      <c r="V111" s="29">
        <v>19.510307756095351</v>
      </c>
      <c r="W111" s="29">
        <v>26.12996329687423</v>
      </c>
      <c r="X111" s="29">
        <v>27.359071481812116</v>
      </c>
      <c r="Y111" s="29">
        <v>24.779741267783621</v>
      </c>
      <c r="Z111" s="29">
        <v>19.893121175101502</v>
      </c>
      <c r="AA111" s="29">
        <v>11.555958470803336</v>
      </c>
      <c r="AB111" s="29">
        <v>4.3743068730684218</v>
      </c>
      <c r="AC111" s="30">
        <v>392.71668559958482</v>
      </c>
    </row>
  </sheetData>
  <autoFilter ref="A63:AC111" xr:uid="{00000000-0009-0000-0000-000002000000}"/>
  <mergeCells count="50">
    <mergeCell ref="A19:A22"/>
    <mergeCell ref="B19:B22"/>
    <mergeCell ref="C9:D9"/>
    <mergeCell ref="A11:A14"/>
    <mergeCell ref="B11:B14"/>
    <mergeCell ref="A15:A18"/>
    <mergeCell ref="B15:B18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B72:B75"/>
    <mergeCell ref="A47:A50"/>
    <mergeCell ref="B47:B50"/>
    <mergeCell ref="A51:A54"/>
    <mergeCell ref="B51:B54"/>
    <mergeCell ref="A55:A58"/>
    <mergeCell ref="B55:B58"/>
    <mergeCell ref="A108:A111"/>
    <mergeCell ref="B108:B111"/>
    <mergeCell ref="A88:A91"/>
    <mergeCell ref="B88:B91"/>
    <mergeCell ref="A92:A95"/>
    <mergeCell ref="B92:B95"/>
    <mergeCell ref="A96:A99"/>
    <mergeCell ref="B96:B99"/>
    <mergeCell ref="D2:G2"/>
    <mergeCell ref="A100:A103"/>
    <mergeCell ref="B100:B103"/>
    <mergeCell ref="A104:A107"/>
    <mergeCell ref="B104:B107"/>
    <mergeCell ref="A76:A79"/>
    <mergeCell ref="B76:B79"/>
    <mergeCell ref="A80:A83"/>
    <mergeCell ref="B80:B83"/>
    <mergeCell ref="A84:A87"/>
    <mergeCell ref="B84:B87"/>
    <mergeCell ref="A64:A67"/>
    <mergeCell ref="B64:B67"/>
    <mergeCell ref="A68:A71"/>
    <mergeCell ref="B68:B71"/>
    <mergeCell ref="A72:A75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B483-6CFE-4891-A727-1504A601EAE3}">
  <sheetPr>
    <tabColor theme="3" tint="0.39997558519241921"/>
    <pageSetUpPr fitToPage="1"/>
  </sheetPr>
  <dimension ref="A1:AG111"/>
  <sheetViews>
    <sheetView showGridLines="0" zoomScale="90" workbookViewId="0">
      <pane xSplit="4" ySplit="10" topLeftCell="Q44" activePane="bottomRight" state="frozen"/>
      <selection activeCell="F53" sqref="F53"/>
      <selection pane="topRight" activeCell="F53" sqref="F53"/>
      <selection pane="bottomLeft" activeCell="F53" sqref="F53"/>
      <selection pane="bottomRight" activeCell="F53" sqref="F5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9.28515625" style="1" customWidth="1"/>
    <col min="4" max="4" width="7.85546875" style="1" customWidth="1"/>
    <col min="5" max="12" width="14.42578125" style="1" bestFit="1" customWidth="1"/>
    <col min="13" max="25" width="16.85546875" style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79" t="s">
        <v>79</v>
      </c>
    </row>
    <row r="2" spans="1:33" ht="16.5" x14ac:dyDescent="0.2">
      <c r="A2" s="79" t="s">
        <v>55</v>
      </c>
      <c r="C2" s="80"/>
      <c r="D2" s="201"/>
      <c r="E2" s="201"/>
      <c r="F2" s="201"/>
      <c r="G2" s="201"/>
    </row>
    <row r="3" spans="1:33" ht="16.5" x14ac:dyDescent="0.2">
      <c r="A3" s="79" t="s">
        <v>56</v>
      </c>
      <c r="C3" s="80"/>
      <c r="D3" s="82" t="s">
        <v>106</v>
      </c>
      <c r="E3" s="81"/>
      <c r="F3" s="81"/>
    </row>
    <row r="4" spans="1:33" ht="16.5" x14ac:dyDescent="0.2">
      <c r="A4" s="79" t="s">
        <v>57</v>
      </c>
      <c r="C4" s="80"/>
      <c r="D4" s="2"/>
      <c r="E4" s="81"/>
      <c r="F4" s="81"/>
      <c r="H4" s="83"/>
    </row>
    <row r="5" spans="1:33" ht="16.5" x14ac:dyDescent="0.2">
      <c r="A5" s="79" t="s">
        <v>59</v>
      </c>
      <c r="C5" s="80"/>
      <c r="D5" s="2"/>
      <c r="E5" s="81"/>
      <c r="F5" s="81"/>
    </row>
    <row r="6" spans="1:33" ht="16.5" x14ac:dyDescent="0.2">
      <c r="A6" s="79" t="s">
        <v>28</v>
      </c>
      <c r="C6" s="80"/>
      <c r="D6" s="154">
        <v>2026</v>
      </c>
      <c r="E6" s="84"/>
      <c r="F6" s="84"/>
    </row>
    <row r="7" spans="1:33" ht="16.5" x14ac:dyDescent="0.2">
      <c r="A7" s="79" t="s">
        <v>29</v>
      </c>
      <c r="C7" s="80"/>
      <c r="D7" s="161" t="s">
        <v>85</v>
      </c>
      <c r="E7" s="81"/>
      <c r="F7" s="81"/>
    </row>
    <row r="8" spans="1:33" ht="13.5" customHeight="1" x14ac:dyDescent="0.25">
      <c r="A8" s="87" t="s">
        <v>60</v>
      </c>
      <c r="D8" s="85" t="s">
        <v>38</v>
      </c>
    </row>
    <row r="9" spans="1:33" ht="16.5" thickBot="1" x14ac:dyDescent="0.25">
      <c r="C9" s="199"/>
      <c r="D9" s="199"/>
    </row>
    <row r="10" spans="1:33" s="93" customFormat="1" ht="32.25" thickBot="1" x14ac:dyDescent="0.25">
      <c r="A10" s="3" t="s">
        <v>109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3">
        <v>46023</v>
      </c>
      <c r="B11" s="194">
        <v>129674897.64773157</v>
      </c>
      <c r="C11" s="94" t="s">
        <v>35</v>
      </c>
      <c r="D11" s="95">
        <v>20</v>
      </c>
      <c r="E11" s="148">
        <v>60345.477263111141</v>
      </c>
      <c r="F11" s="149">
        <v>42423.74086099102</v>
      </c>
      <c r="G11" s="149">
        <v>34257.929706571958</v>
      </c>
      <c r="H11" s="149">
        <v>35863.722685353059</v>
      </c>
      <c r="I11" s="149">
        <v>62766.269777389498</v>
      </c>
      <c r="J11" s="149">
        <v>113175.05103866808</v>
      </c>
      <c r="K11" s="149">
        <v>157330.50533792781</v>
      </c>
      <c r="L11" s="149">
        <v>212132.57988112737</v>
      </c>
      <c r="M11" s="149">
        <v>247770.56562894266</v>
      </c>
      <c r="N11" s="149">
        <v>269510.15366973291</v>
      </c>
      <c r="O11" s="149">
        <v>287721.76235351519</v>
      </c>
      <c r="P11" s="149">
        <v>298650.64742838888</v>
      </c>
      <c r="Q11" s="149">
        <v>295628.29752689385</v>
      </c>
      <c r="R11" s="149">
        <v>284132.4666675856</v>
      </c>
      <c r="S11" s="149">
        <v>280706.3725233638</v>
      </c>
      <c r="T11" s="149">
        <v>274517.03849304526</v>
      </c>
      <c r="U11" s="149">
        <v>267225.48116561177</v>
      </c>
      <c r="V11" s="149">
        <v>207257.41848653054</v>
      </c>
      <c r="W11" s="149">
        <v>249324.90191912101</v>
      </c>
      <c r="X11" s="149">
        <v>270061.64758658619</v>
      </c>
      <c r="Y11" s="149">
        <v>247360.81730321425</v>
      </c>
      <c r="Z11" s="149">
        <v>202341.86251306551</v>
      </c>
      <c r="AA11" s="149">
        <v>135782.66422511506</v>
      </c>
      <c r="AB11" s="150">
        <v>77255.990153722698</v>
      </c>
      <c r="AC11" s="151">
        <v>92270867.283911496</v>
      </c>
      <c r="AD11" s="1">
        <v>54359907.306764141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>
        <v>5</v>
      </c>
      <c r="E12" s="145">
        <v>70579.683985795156</v>
      </c>
      <c r="F12" s="146">
        <v>50061.254532909028</v>
      </c>
      <c r="G12" s="146">
        <v>40295.179883923855</v>
      </c>
      <c r="H12" s="146">
        <v>39354.991592181592</v>
      </c>
      <c r="I12" s="146">
        <v>51201.982291579763</v>
      </c>
      <c r="J12" s="146">
        <v>66494.608089893227</v>
      </c>
      <c r="K12" s="146">
        <v>99904.538575300176</v>
      </c>
      <c r="L12" s="146">
        <v>161920.01870461504</v>
      </c>
      <c r="M12" s="146">
        <v>204418.29622227582</v>
      </c>
      <c r="N12" s="146">
        <v>236317.9107003774</v>
      </c>
      <c r="O12" s="146">
        <v>258283.82130117808</v>
      </c>
      <c r="P12" s="146">
        <v>268592.85950890597</v>
      </c>
      <c r="Q12" s="146">
        <v>266218.38665512338</v>
      </c>
      <c r="R12" s="146">
        <v>249758.63305705116</v>
      </c>
      <c r="S12" s="146">
        <v>231105.13610125866</v>
      </c>
      <c r="T12" s="146">
        <v>216899.94798249652</v>
      </c>
      <c r="U12" s="146">
        <v>207334.25098195559</v>
      </c>
      <c r="V12" s="146">
        <v>161887.56797295203</v>
      </c>
      <c r="W12" s="146">
        <v>206513.88466522266</v>
      </c>
      <c r="X12" s="146">
        <v>227389.53655893216</v>
      </c>
      <c r="Y12" s="146">
        <v>212783.74973141094</v>
      </c>
      <c r="Z12" s="146">
        <v>175713.90809890893</v>
      </c>
      <c r="AA12" s="146">
        <v>124510.4235427752</v>
      </c>
      <c r="AB12" s="147">
        <v>79578.340609955761</v>
      </c>
      <c r="AC12" s="152">
        <v>19535594.556734893</v>
      </c>
      <c r="AD12" s="1">
        <v>11504246.30607619</v>
      </c>
      <c r="AF12" s="1" t="s">
        <v>3</v>
      </c>
      <c r="AG12" s="1">
        <v>1</v>
      </c>
    </row>
    <row r="13" spans="1:33" ht="15" x14ac:dyDescent="0.2">
      <c r="A13" s="191"/>
      <c r="B13" s="194"/>
      <c r="C13" s="106" t="s">
        <v>37</v>
      </c>
      <c r="D13" s="107">
        <v>6</v>
      </c>
      <c r="E13" s="143">
        <v>71533.768063981464</v>
      </c>
      <c r="F13" s="143">
        <v>50583.367520204883</v>
      </c>
      <c r="G13" s="143">
        <v>37746.220409376408</v>
      </c>
      <c r="H13" s="143">
        <v>31553.217905502526</v>
      </c>
      <c r="I13" s="143">
        <v>34531.599407707748</v>
      </c>
      <c r="J13" s="143">
        <v>39430.731650930975</v>
      </c>
      <c r="K13" s="143">
        <v>48944.402203045473</v>
      </c>
      <c r="L13" s="143">
        <v>93013.547216424675</v>
      </c>
      <c r="M13" s="143">
        <v>132448.886469469</v>
      </c>
      <c r="N13" s="143">
        <v>162224.33508890431</v>
      </c>
      <c r="O13" s="143">
        <v>181832.37664073647</v>
      </c>
      <c r="P13" s="143">
        <v>195503.98259754668</v>
      </c>
      <c r="Q13" s="143">
        <v>199543.10690887188</v>
      </c>
      <c r="R13" s="143">
        <v>192681.40338192266</v>
      </c>
      <c r="S13" s="143">
        <v>176801.74096827352</v>
      </c>
      <c r="T13" s="143">
        <v>165185.29686096913</v>
      </c>
      <c r="U13" s="143">
        <v>159651.2956258661</v>
      </c>
      <c r="V13" s="143">
        <v>120177.23584830499</v>
      </c>
      <c r="W13" s="143">
        <v>170437.99458170595</v>
      </c>
      <c r="X13" s="143">
        <v>203571.55815635415</v>
      </c>
      <c r="Y13" s="143">
        <v>192346.7630626371</v>
      </c>
      <c r="Z13" s="143">
        <v>154340.92284655178</v>
      </c>
      <c r="AA13" s="143">
        <v>103863.15316445503</v>
      </c>
      <c r="AB13" s="144">
        <v>60125.727934455703</v>
      </c>
      <c r="AC13" s="153">
        <v>17868435.807085197</v>
      </c>
      <c r="AD13" s="1">
        <v>9953315.8305539079</v>
      </c>
      <c r="AF13" s="1" t="s">
        <v>2</v>
      </c>
      <c r="AG13" s="1">
        <v>1</v>
      </c>
    </row>
    <row r="14" spans="1:33" ht="15.75" thickBot="1" x14ac:dyDescent="0.25">
      <c r="A14" s="192"/>
      <c r="B14" s="203"/>
      <c r="C14" s="122" t="s">
        <v>34</v>
      </c>
      <c r="D14" s="123">
        <v>31</v>
      </c>
      <c r="E14" s="109">
        <v>1989010.5735750874</v>
      </c>
      <c r="F14" s="109">
        <v>1402281.2950055948</v>
      </c>
      <c r="G14" s="109">
        <v>1113111.816007317</v>
      </c>
      <c r="H14" s="109">
        <v>1103368.7191009843</v>
      </c>
      <c r="I14" s="109">
        <v>1718524.9034519354</v>
      </c>
      <c r="J14" s="109">
        <v>2832558.4511284134</v>
      </c>
      <c r="K14" s="109">
        <v>3939799.2128533302</v>
      </c>
      <c r="L14" s="109">
        <v>5610332.9744441705</v>
      </c>
      <c r="M14" s="109">
        <v>6772196.1125070462</v>
      </c>
      <c r="N14" s="109">
        <v>7545138.6374299712</v>
      </c>
      <c r="O14" s="109">
        <v>8136848.6134206131</v>
      </c>
      <c r="P14" s="109">
        <v>8489001.1416975874</v>
      </c>
      <c r="Q14" s="109">
        <v>8440916.5252667256</v>
      </c>
      <c r="R14" s="109">
        <v>8087530.918928504</v>
      </c>
      <c r="S14" s="109">
        <v>7830463.5767832091</v>
      </c>
      <c r="T14" s="109">
        <v>7565952.2909392025</v>
      </c>
      <c r="U14" s="109">
        <v>7339088.6519772094</v>
      </c>
      <c r="V14" s="109">
        <v>5675649.6246852009</v>
      </c>
      <c r="W14" s="109">
        <v>7041695.4291987689</v>
      </c>
      <c r="X14" s="109">
        <v>7759609.9834645102</v>
      </c>
      <c r="Y14" s="109">
        <v>7165215.6730971625</v>
      </c>
      <c r="Z14" s="109">
        <v>5851452.3278351659</v>
      </c>
      <c r="AA14" s="109">
        <v>3961384.3212029077</v>
      </c>
      <c r="AB14" s="142">
        <v>2303765.8737309673</v>
      </c>
      <c r="AC14" s="152">
        <v>129674897.64773159</v>
      </c>
      <c r="AD14" s="152">
        <v>75817469.443394244</v>
      </c>
    </row>
    <row r="15" spans="1:33" ht="15" x14ac:dyDescent="0.2">
      <c r="A15" s="193">
        <v>46054</v>
      </c>
      <c r="B15" s="194">
        <v>143265672.62722105</v>
      </c>
      <c r="C15" s="94" t="s">
        <v>35</v>
      </c>
      <c r="D15" s="95">
        <v>20</v>
      </c>
      <c r="E15" s="148">
        <v>67369.174585114379</v>
      </c>
      <c r="F15" s="149">
        <v>49887.471204517991</v>
      </c>
      <c r="G15" s="149">
        <v>42095.447362713356</v>
      </c>
      <c r="H15" s="149">
        <v>46479.947465271616</v>
      </c>
      <c r="I15" s="149">
        <v>99274.00611996396</v>
      </c>
      <c r="J15" s="149">
        <v>207649.74846168794</v>
      </c>
      <c r="K15" s="149">
        <v>230340.75566351903</v>
      </c>
      <c r="L15" s="149">
        <v>263722.72389528051</v>
      </c>
      <c r="M15" s="149">
        <v>291363.12160860671</v>
      </c>
      <c r="N15" s="149">
        <v>305967.84079704911</v>
      </c>
      <c r="O15" s="149">
        <v>321907.79913053545</v>
      </c>
      <c r="P15" s="149">
        <v>330517.09193580231</v>
      </c>
      <c r="Q15" s="149">
        <v>317610.24362662056</v>
      </c>
      <c r="R15" s="149">
        <v>309540.0802237856</v>
      </c>
      <c r="S15" s="149">
        <v>313349.61388815905</v>
      </c>
      <c r="T15" s="149">
        <v>312136.69361177844</v>
      </c>
      <c r="U15" s="149">
        <v>308275.95768914121</v>
      </c>
      <c r="V15" s="149">
        <v>243183.20674659259</v>
      </c>
      <c r="W15" s="149">
        <v>282819.17449156864</v>
      </c>
      <c r="X15" s="149">
        <v>312779.98813287629</v>
      </c>
      <c r="Y15" s="149">
        <v>289798.9848125031</v>
      </c>
      <c r="Z15" s="149">
        <v>235137.8941118021</v>
      </c>
      <c r="AA15" s="149">
        <v>155644.05666816438</v>
      </c>
      <c r="AB15" s="150">
        <v>89513.956094863897</v>
      </c>
      <c r="AC15" s="151">
        <v>108527299.56655836</v>
      </c>
      <c r="AD15" s="1">
        <v>61487823.328135177</v>
      </c>
      <c r="AF15" s="1" t="s">
        <v>1</v>
      </c>
      <c r="AG15" s="1">
        <v>2</v>
      </c>
    </row>
    <row r="16" spans="1:33" ht="15" x14ac:dyDescent="0.2">
      <c r="A16" s="191"/>
      <c r="B16" s="194"/>
      <c r="C16" s="100" t="s">
        <v>36</v>
      </c>
      <c r="D16" s="101">
        <v>4</v>
      </c>
      <c r="E16" s="145">
        <v>84184.129056874313</v>
      </c>
      <c r="F16" s="146">
        <v>64097.533501222904</v>
      </c>
      <c r="G16" s="146">
        <v>52496.054252748807</v>
      </c>
      <c r="H16" s="146">
        <v>50187.478478313395</v>
      </c>
      <c r="I16" s="146">
        <v>69693.580278688969</v>
      </c>
      <c r="J16" s="146">
        <v>101490.28103409889</v>
      </c>
      <c r="K16" s="146">
        <v>149184.81357333853</v>
      </c>
      <c r="L16" s="146">
        <v>220160.60871691298</v>
      </c>
      <c r="M16" s="146">
        <v>269842.65990663361</v>
      </c>
      <c r="N16" s="146">
        <v>298336.34704260697</v>
      </c>
      <c r="O16" s="146">
        <v>318579.48780779704</v>
      </c>
      <c r="P16" s="146">
        <v>325701.6623359173</v>
      </c>
      <c r="Q16" s="146">
        <v>319479.82085441821</v>
      </c>
      <c r="R16" s="146">
        <v>299133.48145863926</v>
      </c>
      <c r="S16" s="146">
        <v>274801.4757323158</v>
      </c>
      <c r="T16" s="146">
        <v>262785.06155415997</v>
      </c>
      <c r="U16" s="146">
        <v>254672.50444610536</v>
      </c>
      <c r="V16" s="146">
        <v>203102.57423095134</v>
      </c>
      <c r="W16" s="146">
        <v>242618.75359339212</v>
      </c>
      <c r="X16" s="146">
        <v>270088.21014618641</v>
      </c>
      <c r="Y16" s="146">
        <v>252135.84472280269</v>
      </c>
      <c r="Z16" s="146">
        <v>211814.35081846829</v>
      </c>
      <c r="AA16" s="146">
        <v>153743.88168865192</v>
      </c>
      <c r="AB16" s="147">
        <v>101623.93492583917</v>
      </c>
      <c r="AC16" s="152">
        <v>19399818.120628335</v>
      </c>
      <c r="AD16" s="1">
        <v>11373972.439422028</v>
      </c>
      <c r="AF16" s="1" t="s">
        <v>3</v>
      </c>
      <c r="AG16" s="1">
        <v>2</v>
      </c>
    </row>
    <row r="17" spans="1:33" ht="15" x14ac:dyDescent="0.2">
      <c r="A17" s="191"/>
      <c r="B17" s="194"/>
      <c r="C17" s="106" t="s">
        <v>37</v>
      </c>
      <c r="D17" s="107">
        <v>4</v>
      </c>
      <c r="E17" s="143">
        <v>84370.100379707452</v>
      </c>
      <c r="F17" s="143">
        <v>60711.21913134955</v>
      </c>
      <c r="G17" s="143">
        <v>47076.4834562459</v>
      </c>
      <c r="H17" s="143">
        <v>40397.86485336945</v>
      </c>
      <c r="I17" s="143">
        <v>43709.608113891358</v>
      </c>
      <c r="J17" s="143">
        <v>52692.133498642288</v>
      </c>
      <c r="K17" s="143">
        <v>75227.198697279149</v>
      </c>
      <c r="L17" s="143">
        <v>128596.59489760124</v>
      </c>
      <c r="M17" s="143">
        <v>179322.31909611935</v>
      </c>
      <c r="N17" s="143">
        <v>216736.38216442126</v>
      </c>
      <c r="O17" s="143">
        <v>239745.99951751038</v>
      </c>
      <c r="P17" s="143">
        <v>251437.31762286639</v>
      </c>
      <c r="Q17" s="143">
        <v>252629.27654193903</v>
      </c>
      <c r="R17" s="143">
        <v>243741.55455377421</v>
      </c>
      <c r="S17" s="143">
        <v>223652.3262865328</v>
      </c>
      <c r="T17" s="143">
        <v>210289.71371911318</v>
      </c>
      <c r="U17" s="143">
        <v>204089.04745635914</v>
      </c>
      <c r="V17" s="143">
        <v>165314.00805180875</v>
      </c>
      <c r="W17" s="143">
        <v>217571.9798074913</v>
      </c>
      <c r="X17" s="143">
        <v>259425.21871863486</v>
      </c>
      <c r="Y17" s="143">
        <v>247327.7087659472</v>
      </c>
      <c r="Z17" s="143">
        <v>197516.96861083101</v>
      </c>
      <c r="AA17" s="143">
        <v>125563.51714632539</v>
      </c>
      <c r="AB17" s="144">
        <v>67494.193920828853</v>
      </c>
      <c r="AC17" s="153">
        <v>15338554.94003436</v>
      </c>
      <c r="AD17" s="1">
        <v>8600962.1274249479</v>
      </c>
      <c r="AF17" s="1" t="s">
        <v>2</v>
      </c>
      <c r="AG17" s="1">
        <v>2</v>
      </c>
    </row>
    <row r="18" spans="1:33" ht="15.75" thickBot="1" x14ac:dyDescent="0.25">
      <c r="A18" s="192"/>
      <c r="B18" s="195"/>
      <c r="C18" s="112" t="s">
        <v>34</v>
      </c>
      <c r="D18" s="113">
        <v>28</v>
      </c>
      <c r="E18" s="109">
        <v>2021600.4094486146</v>
      </c>
      <c r="F18" s="109">
        <v>1496984.4346206496</v>
      </c>
      <c r="G18" s="109">
        <v>1240199.0980902459</v>
      </c>
      <c r="H18" s="109">
        <v>1291940.3226321638</v>
      </c>
      <c r="I18" s="109">
        <v>2439092.8759696004</v>
      </c>
      <c r="J18" s="109">
        <v>4769724.6273647239</v>
      </c>
      <c r="K18" s="109">
        <v>5504463.1623528516</v>
      </c>
      <c r="L18" s="109">
        <v>6669483.2923636679</v>
      </c>
      <c r="M18" s="109">
        <v>7623922.3481831467</v>
      </c>
      <c r="N18" s="109">
        <v>8179647.7327690944</v>
      </c>
      <c r="O18" s="109">
        <v>8671457.9319119379</v>
      </c>
      <c r="P18" s="109">
        <v>8918897.7585511804</v>
      </c>
      <c r="Q18" s="109">
        <v>8640641.2621178403</v>
      </c>
      <c r="R18" s="109">
        <v>8362301.7485253662</v>
      </c>
      <c r="S18" s="109">
        <v>8260807.4858385753</v>
      </c>
      <c r="T18" s="109">
        <v>8135032.9733286612</v>
      </c>
      <c r="U18" s="109">
        <v>8000565.3613926824</v>
      </c>
      <c r="V18" s="109">
        <v>6337330.4640628919</v>
      </c>
      <c r="W18" s="109">
        <v>7497146.4234349076</v>
      </c>
      <c r="X18" s="109">
        <v>8373653.4781168113</v>
      </c>
      <c r="Y18" s="109">
        <v>7793833.9102050625</v>
      </c>
      <c r="Z18" s="109">
        <v>6340083.1599532394</v>
      </c>
      <c r="AA18" s="109">
        <v>4230110.7287031971</v>
      </c>
      <c r="AB18" s="142">
        <v>2466751.6372839501</v>
      </c>
      <c r="AC18" s="152">
        <v>143265672.62722105</v>
      </c>
      <c r="AD18" s="152">
        <v>81462757.894982159</v>
      </c>
    </row>
    <row r="19" spans="1:33" ht="15" x14ac:dyDescent="0.2">
      <c r="A19" s="193">
        <v>46082</v>
      </c>
      <c r="B19" s="194">
        <v>219787605.24506411</v>
      </c>
      <c r="C19" s="94" t="s">
        <v>35</v>
      </c>
      <c r="D19" s="95">
        <v>21</v>
      </c>
      <c r="E19" s="148">
        <v>161693.03412907929</v>
      </c>
      <c r="F19" s="149">
        <v>144579.42951652556</v>
      </c>
      <c r="G19" s="149">
        <v>137099.39532633903</v>
      </c>
      <c r="H19" s="149">
        <v>141423.02328521214</v>
      </c>
      <c r="I19" s="149">
        <v>187062.17748180701</v>
      </c>
      <c r="J19" s="149">
        <v>275424.93281971593</v>
      </c>
      <c r="K19" s="149">
        <v>306747.54601504805</v>
      </c>
      <c r="L19" s="149">
        <v>349628.39438731235</v>
      </c>
      <c r="M19" s="149">
        <v>377013.19385576306</v>
      </c>
      <c r="N19" s="149">
        <v>389766.99632558523</v>
      </c>
      <c r="O19" s="149">
        <v>403468.30771072907</v>
      </c>
      <c r="P19" s="149">
        <v>413353.45627269702</v>
      </c>
      <c r="Q19" s="149">
        <v>403359.15855654184</v>
      </c>
      <c r="R19" s="149">
        <v>394551.48260074417</v>
      </c>
      <c r="S19" s="149">
        <v>396933.51751706476</v>
      </c>
      <c r="T19" s="149">
        <v>395932.00338337512</v>
      </c>
      <c r="U19" s="149">
        <v>392029.49740729778</v>
      </c>
      <c r="V19" s="149">
        <v>328522.4230932268</v>
      </c>
      <c r="W19" s="149">
        <v>366974.9825232852</v>
      </c>
      <c r="X19" s="149">
        <v>389751.73388985737</v>
      </c>
      <c r="Y19" s="149">
        <v>368248.93939892662</v>
      </c>
      <c r="Z19" s="149">
        <v>316041.18828386645</v>
      </c>
      <c r="AA19" s="149">
        <v>242626.5540783258</v>
      </c>
      <c r="AB19" s="150">
        <v>179622.32984067578</v>
      </c>
      <c r="AC19" s="151">
        <v>156698927.65167901</v>
      </c>
      <c r="AD19" s="1">
        <v>82236756.168359324</v>
      </c>
      <c r="AF19" s="1" t="s">
        <v>1</v>
      </c>
      <c r="AG19" s="1">
        <v>3</v>
      </c>
    </row>
    <row r="20" spans="1:33" ht="15" x14ac:dyDescent="0.2">
      <c r="A20" s="191"/>
      <c r="B20" s="194"/>
      <c r="C20" s="100" t="s">
        <v>36</v>
      </c>
      <c r="D20" s="101">
        <v>4</v>
      </c>
      <c r="E20" s="145">
        <v>175159.10757920161</v>
      </c>
      <c r="F20" s="146">
        <v>155239.02343390821</v>
      </c>
      <c r="G20" s="146">
        <v>144921.89263271043</v>
      </c>
      <c r="H20" s="146">
        <v>144745.45452791904</v>
      </c>
      <c r="I20" s="146">
        <v>164137.18966662406</v>
      </c>
      <c r="J20" s="146">
        <v>191865.04392711571</v>
      </c>
      <c r="K20" s="146">
        <v>236826.5662972852</v>
      </c>
      <c r="L20" s="146">
        <v>309834.99720805325</v>
      </c>
      <c r="M20" s="146">
        <v>355088.45062033756</v>
      </c>
      <c r="N20" s="146">
        <v>380787.59636506316</v>
      </c>
      <c r="O20" s="146">
        <v>396502.58874226635</v>
      </c>
      <c r="P20" s="146">
        <v>406775.28466564236</v>
      </c>
      <c r="Q20" s="146">
        <v>400487.11045425845</v>
      </c>
      <c r="R20" s="146">
        <v>381265.48728054092</v>
      </c>
      <c r="S20" s="146">
        <v>363155.41042834008</v>
      </c>
      <c r="T20" s="146">
        <v>349218.13153383229</v>
      </c>
      <c r="U20" s="146">
        <v>339389.31255126244</v>
      </c>
      <c r="V20" s="146">
        <v>286264.41688804125</v>
      </c>
      <c r="W20" s="146">
        <v>324853.66997613938</v>
      </c>
      <c r="X20" s="146">
        <v>345950.39779515081</v>
      </c>
      <c r="Y20" s="146">
        <v>329328.90986074839</v>
      </c>
      <c r="Z20" s="146">
        <v>289373.43598462833</v>
      </c>
      <c r="AA20" s="146">
        <v>232515.55922268043</v>
      </c>
      <c r="AB20" s="147">
        <v>180779.54290781284</v>
      </c>
      <c r="AC20" s="152">
        <v>27537858.322198253</v>
      </c>
      <c r="AD20" s="1">
        <v>14730017.479398388</v>
      </c>
      <c r="AF20" s="1" t="s">
        <v>3</v>
      </c>
      <c r="AG20" s="1">
        <v>3</v>
      </c>
    </row>
    <row r="21" spans="1:33" ht="15" x14ac:dyDescent="0.2">
      <c r="A21" s="191"/>
      <c r="B21" s="194"/>
      <c r="C21" s="106" t="s">
        <v>37</v>
      </c>
      <c r="D21" s="107">
        <v>6</v>
      </c>
      <c r="E21" s="143">
        <v>169924.73414586327</v>
      </c>
      <c r="F21" s="143">
        <v>149695.74159421993</v>
      </c>
      <c r="G21" s="143">
        <v>138131.68066372938</v>
      </c>
      <c r="H21" s="143">
        <v>132412.52379266857</v>
      </c>
      <c r="I21" s="143">
        <v>137151.30517958259</v>
      </c>
      <c r="J21" s="143">
        <v>145703.66328849058</v>
      </c>
      <c r="K21" s="143">
        <v>166122.79556764837</v>
      </c>
      <c r="L21" s="143">
        <v>222295.49311448113</v>
      </c>
      <c r="M21" s="143">
        <v>273463.7700412866</v>
      </c>
      <c r="N21" s="143">
        <v>309743.22740593657</v>
      </c>
      <c r="O21" s="143">
        <v>330106.09618554526</v>
      </c>
      <c r="P21" s="143">
        <v>339731.43984484771</v>
      </c>
      <c r="Q21" s="143">
        <v>337986.40781367954</v>
      </c>
      <c r="R21" s="143">
        <v>328477.21527558513</v>
      </c>
      <c r="S21" s="143">
        <v>309582.90389358264</v>
      </c>
      <c r="T21" s="143">
        <v>297545.26889068272</v>
      </c>
      <c r="U21" s="143">
        <v>292989.03161177924</v>
      </c>
      <c r="V21" s="143">
        <v>249984.20391446346</v>
      </c>
      <c r="W21" s="143">
        <v>300085.08961462288</v>
      </c>
      <c r="X21" s="143">
        <v>332998.74239258538</v>
      </c>
      <c r="Y21" s="143">
        <v>319416.32756688748</v>
      </c>
      <c r="Z21" s="143">
        <v>273602.24454946222</v>
      </c>
      <c r="AA21" s="143">
        <v>209794.8330035496</v>
      </c>
      <c r="AB21" s="144">
        <v>158191.80584662908</v>
      </c>
      <c r="AC21" s="153">
        <v>35550819.271186858</v>
      </c>
      <c r="AD21" s="1">
        <v>18251525.124464437</v>
      </c>
      <c r="AF21" s="1" t="s">
        <v>2</v>
      </c>
      <c r="AG21" s="1">
        <v>3</v>
      </c>
    </row>
    <row r="22" spans="1:33" ht="15.75" thickBot="1" x14ac:dyDescent="0.25">
      <c r="A22" s="192"/>
      <c r="B22" s="195"/>
      <c r="C22" s="112" t="s">
        <v>34</v>
      </c>
      <c r="D22" s="113">
        <v>31</v>
      </c>
      <c r="E22" s="109">
        <v>5115738.5519026509</v>
      </c>
      <c r="F22" s="109">
        <v>4555298.5631479891</v>
      </c>
      <c r="G22" s="109">
        <v>4287564.9563663369</v>
      </c>
      <c r="H22" s="109">
        <v>4343340.4498571428</v>
      </c>
      <c r="I22" s="109">
        <v>5407762.3168619387</v>
      </c>
      <c r="J22" s="109">
        <v>7425605.7446534401</v>
      </c>
      <c r="K22" s="109">
        <v>8385741.50491104</v>
      </c>
      <c r="L22" s="109">
        <v>9915309.22965266</v>
      </c>
      <c r="M22" s="109">
        <v>10978413.493700095</v>
      </c>
      <c r="N22" s="109">
        <v>11566716.672733162</v>
      </c>
      <c r="O22" s="109">
        <v>12039481.394007649</v>
      </c>
      <c r="P22" s="109">
        <v>12345912.359458292</v>
      </c>
      <c r="Q22" s="109">
        <v>12100409.21838649</v>
      </c>
      <c r="R22" s="109">
        <v>11781506.375391303</v>
      </c>
      <c r="S22" s="109">
        <v>11645722.932933215</v>
      </c>
      <c r="T22" s="109">
        <v>11496716.210530303</v>
      </c>
      <c r="U22" s="109">
        <v>11348110.88542898</v>
      </c>
      <c r="V22" s="109">
        <v>9543933.7759967074</v>
      </c>
      <c r="W22" s="109">
        <v>10806399.850581285</v>
      </c>
      <c r="X22" s="109">
        <v>11566580.457223119</v>
      </c>
      <c r="Y22" s="109">
        <v>10967041.332221778</v>
      </c>
      <c r="Z22" s="109">
        <v>9435972.1651964821</v>
      </c>
      <c r="AA22" s="109">
        <v>7283988.8705568612</v>
      </c>
      <c r="AB22" s="142">
        <v>5444337.9333652165</v>
      </c>
      <c r="AC22" s="152">
        <v>219787605.24506411</v>
      </c>
      <c r="AD22" s="152">
        <v>115218298.77222215</v>
      </c>
    </row>
    <row r="23" spans="1:33" ht="15" x14ac:dyDescent="0.2">
      <c r="A23" s="193">
        <v>46113</v>
      </c>
      <c r="B23" s="194">
        <v>213082266.88081086</v>
      </c>
      <c r="C23" s="94" t="s">
        <v>35</v>
      </c>
      <c r="D23" s="95">
        <v>20</v>
      </c>
      <c r="E23" s="148">
        <v>165275.04841954587</v>
      </c>
      <c r="F23" s="149">
        <v>148081.5809425819</v>
      </c>
      <c r="G23" s="149">
        <v>140935.10621579306</v>
      </c>
      <c r="H23" s="149">
        <v>145440.00651118424</v>
      </c>
      <c r="I23" s="149">
        <v>190858.10726458408</v>
      </c>
      <c r="J23" s="149">
        <v>278061.86441650306</v>
      </c>
      <c r="K23" s="149">
        <v>310216.74971618073</v>
      </c>
      <c r="L23" s="149">
        <v>357392.34183076385</v>
      </c>
      <c r="M23" s="149">
        <v>384515.05537017086</v>
      </c>
      <c r="N23" s="149">
        <v>397320.77697165776</v>
      </c>
      <c r="O23" s="149">
        <v>410877.30979083694</v>
      </c>
      <c r="P23" s="149">
        <v>419217.59487009747</v>
      </c>
      <c r="Q23" s="149">
        <v>410231.12421806721</v>
      </c>
      <c r="R23" s="149">
        <v>400823.33887969359</v>
      </c>
      <c r="S23" s="149">
        <v>401566.1372229699</v>
      </c>
      <c r="T23" s="149">
        <v>399766.12978119124</v>
      </c>
      <c r="U23" s="149">
        <v>393520.25843882776</v>
      </c>
      <c r="V23" s="149">
        <v>332690.0029829499</v>
      </c>
      <c r="W23" s="149">
        <v>379348.99656586407</v>
      </c>
      <c r="X23" s="149">
        <v>396406.58521235234</v>
      </c>
      <c r="Y23" s="149">
        <v>373737.47989529674</v>
      </c>
      <c r="Z23" s="149">
        <v>320054.82730279973</v>
      </c>
      <c r="AA23" s="149">
        <v>246650.72671569034</v>
      </c>
      <c r="AB23" s="150">
        <v>184605.49132329351</v>
      </c>
      <c r="AC23" s="151">
        <v>151751852.81717795</v>
      </c>
      <c r="AD23" s="1">
        <v>79504601.347485542</v>
      </c>
      <c r="AF23" s="1" t="s">
        <v>1</v>
      </c>
      <c r="AG23" s="1">
        <v>4</v>
      </c>
    </row>
    <row r="24" spans="1:33" ht="15" x14ac:dyDescent="0.2">
      <c r="A24" s="191"/>
      <c r="B24" s="194"/>
      <c r="C24" s="100" t="s">
        <v>36</v>
      </c>
      <c r="D24" s="101">
        <v>4</v>
      </c>
      <c r="E24" s="145">
        <v>170148.10929382252</v>
      </c>
      <c r="F24" s="146">
        <v>150287.00857027064</v>
      </c>
      <c r="G24" s="146">
        <v>140706.18616420595</v>
      </c>
      <c r="H24" s="146">
        <v>140513.14595760245</v>
      </c>
      <c r="I24" s="146">
        <v>154949.00249852124</v>
      </c>
      <c r="J24" s="146">
        <v>172798.97135398534</v>
      </c>
      <c r="K24" s="146">
        <v>213846.16990192377</v>
      </c>
      <c r="L24" s="146">
        <v>285973.39432484348</v>
      </c>
      <c r="M24" s="146">
        <v>329042.33697620529</v>
      </c>
      <c r="N24" s="146">
        <v>361209.16882568388</v>
      </c>
      <c r="O24" s="146">
        <v>382709.9607050991</v>
      </c>
      <c r="P24" s="146">
        <v>390233.80921552464</v>
      </c>
      <c r="Q24" s="146">
        <v>388460.83143544575</v>
      </c>
      <c r="R24" s="146">
        <v>372436.82944451255</v>
      </c>
      <c r="S24" s="146">
        <v>350135.87294771051</v>
      </c>
      <c r="T24" s="146">
        <v>337409.26834121405</v>
      </c>
      <c r="U24" s="146">
        <v>330558.49061758147</v>
      </c>
      <c r="V24" s="146">
        <v>284205.30670895497</v>
      </c>
      <c r="W24" s="146">
        <v>331796.93057696382</v>
      </c>
      <c r="X24" s="146">
        <v>345078.40980390907</v>
      </c>
      <c r="Y24" s="146">
        <v>326736.56838081928</v>
      </c>
      <c r="Z24" s="146">
        <v>289108.98644788511</v>
      </c>
      <c r="AA24" s="146">
        <v>235699.82012887928</v>
      </c>
      <c r="AB24" s="147">
        <v>185553.31466071724</v>
      </c>
      <c r="AC24" s="152">
        <v>26678391.573129129</v>
      </c>
      <c r="AD24" s="1">
        <v>14112679.851335285</v>
      </c>
      <c r="AF24" s="1" t="s">
        <v>3</v>
      </c>
      <c r="AG24" s="1">
        <v>4</v>
      </c>
    </row>
    <row r="25" spans="1:33" ht="15" x14ac:dyDescent="0.2">
      <c r="A25" s="191"/>
      <c r="B25" s="194"/>
      <c r="C25" s="106" t="s">
        <v>37</v>
      </c>
      <c r="D25" s="107">
        <v>6</v>
      </c>
      <c r="E25" s="143">
        <v>171508.77122938185</v>
      </c>
      <c r="F25" s="143">
        <v>149694.30681046203</v>
      </c>
      <c r="G25" s="143">
        <v>138015.5156738387</v>
      </c>
      <c r="H25" s="143">
        <v>134387.29383132802</v>
      </c>
      <c r="I25" s="143">
        <v>138571.83723967226</v>
      </c>
      <c r="J25" s="143">
        <v>141349.25180433653</v>
      </c>
      <c r="K25" s="143">
        <v>161669.85898888693</v>
      </c>
      <c r="L25" s="143">
        <v>217437.50543197573</v>
      </c>
      <c r="M25" s="143">
        <v>260438.66572987934</v>
      </c>
      <c r="N25" s="143">
        <v>292075.74223500234</v>
      </c>
      <c r="O25" s="143">
        <v>313694.71830894833</v>
      </c>
      <c r="P25" s="143">
        <v>325202.8524884634</v>
      </c>
      <c r="Q25" s="143">
        <v>329554.8316248093</v>
      </c>
      <c r="R25" s="143">
        <v>320891.06173476373</v>
      </c>
      <c r="S25" s="143">
        <v>300689.439510795</v>
      </c>
      <c r="T25" s="143">
        <v>287098.7383222332</v>
      </c>
      <c r="U25" s="143">
        <v>281677.19008663332</v>
      </c>
      <c r="V25" s="143">
        <v>240964.50142436373</v>
      </c>
      <c r="W25" s="143">
        <v>292441.03473950463</v>
      </c>
      <c r="X25" s="143">
        <v>324435.84315774875</v>
      </c>
      <c r="Y25" s="143">
        <v>312573.60609052767</v>
      </c>
      <c r="Z25" s="143">
        <v>270812.05572276795</v>
      </c>
      <c r="AA25" s="143">
        <v>210236.87707760604</v>
      </c>
      <c r="AB25" s="144">
        <v>159915.58248671226</v>
      </c>
      <c r="AC25" s="153">
        <v>34652022.490503848</v>
      </c>
      <c r="AD25" s="1">
        <v>17572564.472841021</v>
      </c>
      <c r="AF25" s="1" t="s">
        <v>2</v>
      </c>
      <c r="AG25" s="1">
        <v>4</v>
      </c>
    </row>
    <row r="26" spans="1:33" ht="15.75" thickBot="1" x14ac:dyDescent="0.25">
      <c r="A26" s="192"/>
      <c r="B26" s="195"/>
      <c r="C26" s="112" t="s">
        <v>34</v>
      </c>
      <c r="D26" s="113">
        <v>30</v>
      </c>
      <c r="E26" s="109">
        <v>5015146.032942499</v>
      </c>
      <c r="F26" s="109">
        <v>4460945.4939954923</v>
      </c>
      <c r="G26" s="109">
        <v>4209619.9630157175</v>
      </c>
      <c r="H26" s="109">
        <v>4277176.4770420622</v>
      </c>
      <c r="I26" s="109">
        <v>5268389.1787238</v>
      </c>
      <c r="J26" s="109">
        <v>7100528.6845720224</v>
      </c>
      <c r="K26" s="109">
        <v>8029738.827864632</v>
      </c>
      <c r="L26" s="109">
        <v>9596365.4465065058</v>
      </c>
      <c r="M26" s="109">
        <v>10569102.449687514</v>
      </c>
      <c r="N26" s="109">
        <v>11143706.668145906</v>
      </c>
      <c r="O26" s="109">
        <v>11630554.348490825</v>
      </c>
      <c r="P26" s="109">
        <v>11896504.249194829</v>
      </c>
      <c r="Q26" s="109">
        <v>11735794.799851984</v>
      </c>
      <c r="R26" s="109">
        <v>11431560.465780504</v>
      </c>
      <c r="S26" s="109">
        <v>11236002.87331501</v>
      </c>
      <c r="T26" s="109">
        <v>11067552.098922079</v>
      </c>
      <c r="U26" s="109">
        <v>10882702.271766681</v>
      </c>
      <c r="V26" s="109">
        <v>9236408.2950410005</v>
      </c>
      <c r="W26" s="109">
        <v>10668813.862062164</v>
      </c>
      <c r="X26" s="109">
        <v>11255060.402409175</v>
      </c>
      <c r="Y26" s="109">
        <v>10657137.507972378</v>
      </c>
      <c r="Z26" s="109">
        <v>9182404.8261841424</v>
      </c>
      <c r="AA26" s="109">
        <v>7137235.0772949606</v>
      </c>
      <c r="AB26" s="142">
        <v>5393816.5800290126</v>
      </c>
      <c r="AC26" s="152">
        <v>213082266.88081092</v>
      </c>
      <c r="AD26" s="152">
        <v>111189845.67166185</v>
      </c>
    </row>
    <row r="27" spans="1:33" ht="15" x14ac:dyDescent="0.2">
      <c r="A27" s="193">
        <v>46143</v>
      </c>
      <c r="B27" s="194">
        <v>174471550.9268938</v>
      </c>
      <c r="C27" s="94" t="s">
        <v>35</v>
      </c>
      <c r="D27" s="95">
        <v>19</v>
      </c>
      <c r="E27" s="148">
        <v>93995.212501517613</v>
      </c>
      <c r="F27" s="149">
        <v>75353.123782643743</v>
      </c>
      <c r="G27" s="149">
        <v>67696.403385828409</v>
      </c>
      <c r="H27" s="149">
        <v>73215.034617271813</v>
      </c>
      <c r="I27" s="149">
        <v>124463.38795509261</v>
      </c>
      <c r="J27" s="149">
        <v>221784.55957409478</v>
      </c>
      <c r="K27" s="149">
        <v>252571.5262297001</v>
      </c>
      <c r="L27" s="149">
        <v>297669.7334258217</v>
      </c>
      <c r="M27" s="149">
        <v>325997.05390102218</v>
      </c>
      <c r="N27" s="149">
        <v>338964.43762731057</v>
      </c>
      <c r="O27" s="149">
        <v>353523.53397615399</v>
      </c>
      <c r="P27" s="149">
        <v>362586.96928820538</v>
      </c>
      <c r="Q27" s="149">
        <v>351002.99860433413</v>
      </c>
      <c r="R27" s="149">
        <v>341061.73148496496</v>
      </c>
      <c r="S27" s="149">
        <v>342231.00574902003</v>
      </c>
      <c r="T27" s="149">
        <v>343101.03503046784</v>
      </c>
      <c r="U27" s="149">
        <v>337139.50393650937</v>
      </c>
      <c r="V27" s="149">
        <v>276591.73676893639</v>
      </c>
      <c r="W27" s="149">
        <v>323721.88166686019</v>
      </c>
      <c r="X27" s="149">
        <v>343456.31792203023</v>
      </c>
      <c r="Y27" s="149">
        <v>318219.017793009</v>
      </c>
      <c r="Z27" s="149">
        <v>260966.19983074916</v>
      </c>
      <c r="AA27" s="149">
        <v>183180.30026339673</v>
      </c>
      <c r="AB27" s="150">
        <v>117011.7761381458</v>
      </c>
      <c r="AC27" s="151">
        <v>116384585.14760865</v>
      </c>
      <c r="AD27" s="1">
        <v>64472282.057452388</v>
      </c>
      <c r="AF27" s="1" t="s">
        <v>1</v>
      </c>
      <c r="AG27" s="1">
        <v>5</v>
      </c>
    </row>
    <row r="28" spans="1:33" ht="15" x14ac:dyDescent="0.2">
      <c r="A28" s="191"/>
      <c r="B28" s="194"/>
      <c r="C28" s="100" t="s">
        <v>36</v>
      </c>
      <c r="D28" s="101">
        <v>5</v>
      </c>
      <c r="E28" s="145">
        <v>105471.09489662111</v>
      </c>
      <c r="F28" s="146">
        <v>84109.695511705999</v>
      </c>
      <c r="G28" s="146">
        <v>74052.167886808893</v>
      </c>
      <c r="H28" s="146">
        <v>72156.168753173362</v>
      </c>
      <c r="I28" s="146">
        <v>92025.675752501629</v>
      </c>
      <c r="J28" s="146">
        <v>113545.46925734762</v>
      </c>
      <c r="K28" s="146">
        <v>165433.59617354785</v>
      </c>
      <c r="L28" s="146">
        <v>243655.02096831246</v>
      </c>
      <c r="M28" s="146">
        <v>291988.96208326321</v>
      </c>
      <c r="N28" s="146">
        <v>322270.67023278447</v>
      </c>
      <c r="O28" s="146">
        <v>341540.99137174769</v>
      </c>
      <c r="P28" s="146">
        <v>348387.31079859659</v>
      </c>
      <c r="Q28" s="146">
        <v>342402.65469168982</v>
      </c>
      <c r="R28" s="146">
        <v>321620.24338295095</v>
      </c>
      <c r="S28" s="146">
        <v>295594.68723700603</v>
      </c>
      <c r="T28" s="146">
        <v>284357.24330369825</v>
      </c>
      <c r="U28" s="146">
        <v>273877.16756502935</v>
      </c>
      <c r="V28" s="146">
        <v>224062.97982236161</v>
      </c>
      <c r="W28" s="146">
        <v>276183.73087042634</v>
      </c>
      <c r="X28" s="146">
        <v>292050.84590695373</v>
      </c>
      <c r="Y28" s="146">
        <v>275589.60953312472</v>
      </c>
      <c r="Z28" s="146">
        <v>235621.90279526415</v>
      </c>
      <c r="AA28" s="146">
        <v>177847.21174087658</v>
      </c>
      <c r="AB28" s="147">
        <v>122885.55648520976</v>
      </c>
      <c r="AC28" s="152">
        <v>26883653.285105009</v>
      </c>
      <c r="AD28" s="1">
        <v>15328474.758175392</v>
      </c>
      <c r="AF28" s="1" t="s">
        <v>3</v>
      </c>
      <c r="AG28" s="1">
        <v>5</v>
      </c>
    </row>
    <row r="29" spans="1:33" ht="15" x14ac:dyDescent="0.2">
      <c r="A29" s="191"/>
      <c r="B29" s="194"/>
      <c r="C29" s="106" t="s">
        <v>37</v>
      </c>
      <c r="D29" s="107">
        <v>7</v>
      </c>
      <c r="E29" s="143">
        <v>105267.79958490441</v>
      </c>
      <c r="F29" s="143">
        <v>82571.662514976837</v>
      </c>
      <c r="G29" s="143">
        <v>69923.201450870169</v>
      </c>
      <c r="H29" s="143">
        <v>64673.109140870249</v>
      </c>
      <c r="I29" s="143">
        <v>68488.053307324168</v>
      </c>
      <c r="J29" s="143">
        <v>71011.59679762763</v>
      </c>
      <c r="K29" s="143">
        <v>101250.76481279565</v>
      </c>
      <c r="L29" s="143">
        <v>161369.61860202841</v>
      </c>
      <c r="M29" s="143">
        <v>213383.70131401712</v>
      </c>
      <c r="N29" s="143">
        <v>250366.84310555059</v>
      </c>
      <c r="O29" s="143">
        <v>271319.89141212899</v>
      </c>
      <c r="P29" s="143">
        <v>281546.0428071252</v>
      </c>
      <c r="Q29" s="143">
        <v>281310.23044824495</v>
      </c>
      <c r="R29" s="143">
        <v>268884.94924743997</v>
      </c>
      <c r="S29" s="143">
        <v>247372.28878359206</v>
      </c>
      <c r="T29" s="143">
        <v>231959.30482057013</v>
      </c>
      <c r="U29" s="143">
        <v>227819.77900291301</v>
      </c>
      <c r="V29" s="143">
        <v>189839.32962487146</v>
      </c>
      <c r="W29" s="143">
        <v>251132.86840203233</v>
      </c>
      <c r="X29" s="143">
        <v>281709.679361241</v>
      </c>
      <c r="Y29" s="143">
        <v>266206.45197961893</v>
      </c>
      <c r="Z29" s="143">
        <v>219244.53254002921</v>
      </c>
      <c r="AA29" s="143">
        <v>154187.89188335973</v>
      </c>
      <c r="AB29" s="144">
        <v>96776.479653030678</v>
      </c>
      <c r="AC29" s="153">
        <v>31203312.494180132</v>
      </c>
      <c r="AD29" s="1">
        <v>17047328.546805274</v>
      </c>
      <c r="AF29" s="1" t="s">
        <v>2</v>
      </c>
      <c r="AG29" s="1">
        <v>5</v>
      </c>
    </row>
    <row r="30" spans="1:33" ht="15.75" thickBot="1" x14ac:dyDescent="0.25">
      <c r="A30" s="192"/>
      <c r="B30" s="195"/>
      <c r="C30" s="112" t="s">
        <v>34</v>
      </c>
      <c r="D30" s="113">
        <v>31</v>
      </c>
      <c r="E30" s="109">
        <v>3050139.1091062715</v>
      </c>
      <c r="F30" s="109">
        <v>2430259.467033599</v>
      </c>
      <c r="G30" s="109">
        <v>2145954.9139208756</v>
      </c>
      <c r="H30" s="109">
        <v>2204578.265480123</v>
      </c>
      <c r="I30" s="109">
        <v>3304349.123060537</v>
      </c>
      <c r="J30" s="109">
        <v>5278715.1557779331</v>
      </c>
      <c r="K30" s="109">
        <v>6334782.3329216111</v>
      </c>
      <c r="L30" s="109">
        <v>8003587.3701463733</v>
      </c>
      <c r="M30" s="109">
        <v>9147574.7437338587</v>
      </c>
      <c r="N30" s="109">
        <v>9804245.5678216778</v>
      </c>
      <c r="O30" s="109">
        <v>10323891.342290567</v>
      </c>
      <c r="P30" s="109">
        <v>10601911.270118762</v>
      </c>
      <c r="Q30" s="109">
        <v>10350241.860078514</v>
      </c>
      <c r="R30" s="109">
        <v>9970468.7598611694</v>
      </c>
      <c r="S30" s="109">
        <v>9711968.5669015553</v>
      </c>
      <c r="T30" s="109">
        <v>9564421.0158413704</v>
      </c>
      <c r="U30" s="109">
        <v>9369774.8656392153</v>
      </c>
      <c r="V30" s="109">
        <v>7704433.2050957</v>
      </c>
      <c r="W30" s="109">
        <v>9289564.4848367013</v>
      </c>
      <c r="X30" s="109">
        <v>9957892.0255820304</v>
      </c>
      <c r="Y30" s="109">
        <v>9287554.5495901257</v>
      </c>
      <c r="Z30" s="109">
        <v>7671179.0385407591</v>
      </c>
      <c r="AA30" s="109">
        <v>5448977.006892439</v>
      </c>
      <c r="AB30" s="142">
        <v>3515086.8866220335</v>
      </c>
      <c r="AC30" s="152">
        <v>174471550.9268938</v>
      </c>
      <c r="AD30" s="152">
        <v>96848085.362433061</v>
      </c>
    </row>
    <row r="31" spans="1:33" ht="15" x14ac:dyDescent="0.2">
      <c r="A31" s="193">
        <v>46174</v>
      </c>
      <c r="B31" s="194">
        <v>145054744.90544486</v>
      </c>
      <c r="C31" s="94" t="s">
        <v>35</v>
      </c>
      <c r="D31" s="95">
        <v>19</v>
      </c>
      <c r="E31" s="148">
        <v>81274.136332490278</v>
      </c>
      <c r="F31" s="149">
        <v>63493.841550918412</v>
      </c>
      <c r="G31" s="149">
        <v>55709.307649485469</v>
      </c>
      <c r="H31" s="149">
        <v>59573.342430701916</v>
      </c>
      <c r="I31" s="149">
        <v>99173.223868551475</v>
      </c>
      <c r="J31" s="149">
        <v>167056.80516681841</v>
      </c>
      <c r="K31" s="149">
        <v>215444.90270135715</v>
      </c>
      <c r="L31" s="149">
        <v>245469.03619365668</v>
      </c>
      <c r="M31" s="149">
        <v>275989.791441068</v>
      </c>
      <c r="N31" s="149">
        <v>291427.73572751379</v>
      </c>
      <c r="O31" s="149">
        <v>306552.36688403087</v>
      </c>
      <c r="P31" s="149">
        <v>315780.51681275276</v>
      </c>
      <c r="Q31" s="149">
        <v>306005.52125618985</v>
      </c>
      <c r="R31" s="149">
        <v>295603.44791199866</v>
      </c>
      <c r="S31" s="149">
        <v>296468.2748854786</v>
      </c>
      <c r="T31" s="149">
        <v>292887.94385143457</v>
      </c>
      <c r="U31" s="149">
        <v>286031.97044836963</v>
      </c>
      <c r="V31" s="149">
        <v>249217.33931853159</v>
      </c>
      <c r="W31" s="149">
        <v>288256.43184831651</v>
      </c>
      <c r="X31" s="149">
        <v>310992.0970989535</v>
      </c>
      <c r="Y31" s="149">
        <v>288292.98536337813</v>
      </c>
      <c r="Z31" s="149">
        <v>237545.94732013551</v>
      </c>
      <c r="AA31" s="149">
        <v>165922.98648413198</v>
      </c>
      <c r="AB31" s="150">
        <v>103169.64253459558</v>
      </c>
      <c r="AC31" s="151">
        <v>100649452.30653632</v>
      </c>
      <c r="AD31" s="1">
        <v>55332115.502837375</v>
      </c>
      <c r="AF31" s="1" t="s">
        <v>1</v>
      </c>
      <c r="AG31" s="1">
        <v>6</v>
      </c>
    </row>
    <row r="32" spans="1:33" ht="15" x14ac:dyDescent="0.2">
      <c r="A32" s="191"/>
      <c r="B32" s="194"/>
      <c r="C32" s="100" t="s">
        <v>36</v>
      </c>
      <c r="D32" s="101">
        <v>4</v>
      </c>
      <c r="E32" s="145">
        <v>96981.689215625709</v>
      </c>
      <c r="F32" s="146">
        <v>76049.243533304863</v>
      </c>
      <c r="G32" s="146">
        <v>64975.439024659419</v>
      </c>
      <c r="H32" s="146">
        <v>64137.491784197358</v>
      </c>
      <c r="I32" s="146">
        <v>82547.393698221495</v>
      </c>
      <c r="J32" s="146">
        <v>104357.96299566401</v>
      </c>
      <c r="K32" s="146">
        <v>149483.64716912922</v>
      </c>
      <c r="L32" s="146">
        <v>197870.13778561002</v>
      </c>
      <c r="M32" s="146">
        <v>242172.3779172019</v>
      </c>
      <c r="N32" s="146">
        <v>268243.77860671235</v>
      </c>
      <c r="O32" s="146">
        <v>285900.43141313683</v>
      </c>
      <c r="P32" s="146">
        <v>294301.09242066147</v>
      </c>
      <c r="Q32" s="146">
        <v>288898.40545688197</v>
      </c>
      <c r="R32" s="146">
        <v>270559.04361289035</v>
      </c>
      <c r="S32" s="146">
        <v>250085.85928723103</v>
      </c>
      <c r="T32" s="146">
        <v>237472.01046329137</v>
      </c>
      <c r="U32" s="146">
        <v>228093.87002691536</v>
      </c>
      <c r="V32" s="146">
        <v>199648.95374512422</v>
      </c>
      <c r="W32" s="146">
        <v>243955.02096240743</v>
      </c>
      <c r="X32" s="146">
        <v>265144.26952715724</v>
      </c>
      <c r="Y32" s="146">
        <v>247427.05092042225</v>
      </c>
      <c r="Z32" s="146">
        <v>209582.58789222673</v>
      </c>
      <c r="AA32" s="146">
        <v>154833.40644505958</v>
      </c>
      <c r="AB32" s="147">
        <v>102686.13374645</v>
      </c>
      <c r="AC32" s="152">
        <v>18501629.19060073</v>
      </c>
      <c r="AD32" s="1">
        <v>10254388.027962131</v>
      </c>
      <c r="AF32" s="1" t="s">
        <v>3</v>
      </c>
      <c r="AG32" s="1">
        <v>6</v>
      </c>
    </row>
    <row r="33" spans="1:33" ht="15" x14ac:dyDescent="0.2">
      <c r="A33" s="191"/>
      <c r="B33" s="194"/>
      <c r="C33" s="106" t="s">
        <v>37</v>
      </c>
      <c r="D33" s="107">
        <v>7</v>
      </c>
      <c r="E33" s="143">
        <v>85782.048163225845</v>
      </c>
      <c r="F33" s="143">
        <v>65422.838658468216</v>
      </c>
      <c r="G33" s="143">
        <v>53800.445860961183</v>
      </c>
      <c r="H33" s="143">
        <v>49692.679040491166</v>
      </c>
      <c r="I33" s="143">
        <v>54178.299181809962</v>
      </c>
      <c r="J33" s="143">
        <v>57231.70157939069</v>
      </c>
      <c r="K33" s="143">
        <v>79952.498984079881</v>
      </c>
      <c r="L33" s="143">
        <v>117585.37116507566</v>
      </c>
      <c r="M33" s="143">
        <v>164890.81357002872</v>
      </c>
      <c r="N33" s="143">
        <v>199632.66307691793</v>
      </c>
      <c r="O33" s="143">
        <v>220795.63202289416</v>
      </c>
      <c r="P33" s="143">
        <v>234029.26615400659</v>
      </c>
      <c r="Q33" s="143">
        <v>235736.59922809727</v>
      </c>
      <c r="R33" s="143">
        <v>224513.46211876531</v>
      </c>
      <c r="S33" s="143">
        <v>201579.68967707732</v>
      </c>
      <c r="T33" s="143">
        <v>189855.06499481609</v>
      </c>
      <c r="U33" s="143">
        <v>188535.77796794419</v>
      </c>
      <c r="V33" s="143">
        <v>171673.70693380191</v>
      </c>
      <c r="W33" s="143">
        <v>218697.2853547468</v>
      </c>
      <c r="X33" s="143">
        <v>247443.18910964881</v>
      </c>
      <c r="Y33" s="143">
        <v>232740.82532536957</v>
      </c>
      <c r="Z33" s="143">
        <v>190777.00661042889</v>
      </c>
      <c r="AA33" s="143">
        <v>132657.72152641448</v>
      </c>
      <c r="AB33" s="144">
        <v>83318.757739511624</v>
      </c>
      <c r="AC33" s="153">
        <v>25903663.408307813</v>
      </c>
      <c r="AD33" s="1">
        <v>13840080.379829364</v>
      </c>
      <c r="AF33" s="1" t="s">
        <v>2</v>
      </c>
      <c r="AG33" s="1">
        <v>6</v>
      </c>
    </row>
    <row r="34" spans="1:33" ht="15.75" thickBot="1" x14ac:dyDescent="0.25">
      <c r="A34" s="192"/>
      <c r="B34" s="195"/>
      <c r="C34" s="112" t="s">
        <v>34</v>
      </c>
      <c r="D34" s="113">
        <v>30</v>
      </c>
      <c r="E34" s="109">
        <v>2532609.6843223991</v>
      </c>
      <c r="F34" s="109">
        <v>1968539.8342099469</v>
      </c>
      <c r="G34" s="109">
        <v>1694981.7224655899</v>
      </c>
      <c r="H34" s="109">
        <v>1736292.2266035639</v>
      </c>
      <c r="I34" s="109">
        <v>2593728.9225680339</v>
      </c>
      <c r="J34" s="109">
        <v>3992133.0612079403</v>
      </c>
      <c r="K34" s="109">
        <v>5251055.2328908611</v>
      </c>
      <c r="L34" s="109">
        <v>6278489.8369774465</v>
      </c>
      <c r="M34" s="109">
        <v>7366731.2440393008</v>
      </c>
      <c r="N34" s="109">
        <v>8007530.7347880369</v>
      </c>
      <c r="O34" s="109">
        <v>8513666.1206093933</v>
      </c>
      <c r="P34" s="109">
        <v>8815239.052202994</v>
      </c>
      <c r="Q34" s="109">
        <v>8619854.7202918157</v>
      </c>
      <c r="R34" s="109">
        <v>8270295.9196108934</v>
      </c>
      <c r="S34" s="109">
        <v>8044298.4877125593</v>
      </c>
      <c r="T34" s="109">
        <v>7843744.4299941342</v>
      </c>
      <c r="U34" s="109">
        <v>7666733.3644022942</v>
      </c>
      <c r="V34" s="109">
        <v>6735441.2105692104</v>
      </c>
      <c r="W34" s="109">
        <v>7983573.2864508703</v>
      </c>
      <c r="X34" s="109">
        <v>8701529.2467562873</v>
      </c>
      <c r="Y34" s="109">
        <v>8096460.7028634604</v>
      </c>
      <c r="Z34" s="109">
        <v>6687142.3969244836</v>
      </c>
      <c r="AA34" s="109">
        <v>4700474.4196636472</v>
      </c>
      <c r="AB34" s="142">
        <v>2954199.0473196972</v>
      </c>
      <c r="AC34" s="152">
        <v>145054744.90544486</v>
      </c>
      <c r="AD34" s="152">
        <v>79426583.91062887</v>
      </c>
    </row>
    <row r="35" spans="1:33" ht="15" x14ac:dyDescent="0.2">
      <c r="A35" s="193">
        <v>46204</v>
      </c>
      <c r="B35" s="194">
        <v>139001837.14630666</v>
      </c>
      <c r="C35" s="94" t="s">
        <v>35</v>
      </c>
      <c r="D35" s="95">
        <v>22</v>
      </c>
      <c r="E35" s="148">
        <v>69536.276244038716</v>
      </c>
      <c r="F35" s="149">
        <v>53271.10500779713</v>
      </c>
      <c r="G35" s="149">
        <v>46481.953239586306</v>
      </c>
      <c r="H35" s="149">
        <v>50370.492442839837</v>
      </c>
      <c r="I35" s="149">
        <v>89147.632317512704</v>
      </c>
      <c r="J35" s="149">
        <v>162998.43978793762</v>
      </c>
      <c r="K35" s="149">
        <v>199855.60588366116</v>
      </c>
      <c r="L35" s="149">
        <v>227859.08954317935</v>
      </c>
      <c r="M35" s="149">
        <v>253342.65581980077</v>
      </c>
      <c r="N35" s="149">
        <v>266866.15142813965</v>
      </c>
      <c r="O35" s="149">
        <v>280513.10291831428</v>
      </c>
      <c r="P35" s="149">
        <v>288053.98803623312</v>
      </c>
      <c r="Q35" s="149">
        <v>277310.70491708996</v>
      </c>
      <c r="R35" s="149">
        <v>265643.95405233873</v>
      </c>
      <c r="S35" s="149">
        <v>262953.02658287686</v>
      </c>
      <c r="T35" s="149">
        <v>267436.57147761813</v>
      </c>
      <c r="U35" s="149">
        <v>261749.24220484856</v>
      </c>
      <c r="V35" s="149">
        <v>218672.88347125339</v>
      </c>
      <c r="W35" s="149">
        <v>251785.30426018345</v>
      </c>
      <c r="X35" s="149">
        <v>279893.92860140849</v>
      </c>
      <c r="Y35" s="149">
        <v>259679.26414857639</v>
      </c>
      <c r="Z35" s="149">
        <v>210527.82486778017</v>
      </c>
      <c r="AA35" s="149">
        <v>144098.47125620532</v>
      </c>
      <c r="AB35" s="150">
        <v>85774.979456949804</v>
      </c>
      <c r="AC35" s="151">
        <v>105024098.25525573</v>
      </c>
      <c r="AD35" s="1">
        <v>58338026.713569671</v>
      </c>
      <c r="AF35" s="1" t="s">
        <v>1</v>
      </c>
      <c r="AG35" s="1">
        <v>7</v>
      </c>
    </row>
    <row r="36" spans="1:33" ht="15" x14ac:dyDescent="0.2">
      <c r="A36" s="191"/>
      <c r="B36" s="194"/>
      <c r="C36" s="100" t="s">
        <v>36</v>
      </c>
      <c r="D36" s="101">
        <v>4</v>
      </c>
      <c r="E36" s="145">
        <v>85021.780790457124</v>
      </c>
      <c r="F36" s="146">
        <v>66496.870660976216</v>
      </c>
      <c r="G36" s="146">
        <v>54589.285130522359</v>
      </c>
      <c r="H36" s="146">
        <v>54832.847317341038</v>
      </c>
      <c r="I36" s="146">
        <v>71378.663333417193</v>
      </c>
      <c r="J36" s="146">
        <v>92056.848434856307</v>
      </c>
      <c r="K36" s="146">
        <v>135363.85071482451</v>
      </c>
      <c r="L36" s="146">
        <v>190542.37399385986</v>
      </c>
      <c r="M36" s="146">
        <v>231762.41658118324</v>
      </c>
      <c r="N36" s="146">
        <v>255628.26733125484</v>
      </c>
      <c r="O36" s="146">
        <v>271147.21602332295</v>
      </c>
      <c r="P36" s="146">
        <v>276799.82316913997</v>
      </c>
      <c r="Q36" s="146">
        <v>270101.18642835523</v>
      </c>
      <c r="R36" s="146">
        <v>251151.60940192748</v>
      </c>
      <c r="S36" s="146">
        <v>232146.91888627579</v>
      </c>
      <c r="T36" s="146">
        <v>221326.51723834692</v>
      </c>
      <c r="U36" s="146">
        <v>212247.43297407497</v>
      </c>
      <c r="V36" s="146">
        <v>176023.1511509587</v>
      </c>
      <c r="W36" s="146">
        <v>213493.1648941086</v>
      </c>
      <c r="X36" s="146">
        <v>237178.27062770756</v>
      </c>
      <c r="Y36" s="146">
        <v>223897.96949868172</v>
      </c>
      <c r="Z36" s="146">
        <v>187835.48875589325</v>
      </c>
      <c r="AA36" s="146">
        <v>137182.67629866378</v>
      </c>
      <c r="AB36" s="147">
        <v>89776.838389953293</v>
      </c>
      <c r="AC36" s="152">
        <v>16951925.872104414</v>
      </c>
      <c r="AD36" s="1">
        <v>9651415.0481109656</v>
      </c>
      <c r="AF36" s="1" t="s">
        <v>3</v>
      </c>
      <c r="AG36" s="1">
        <v>7</v>
      </c>
    </row>
    <row r="37" spans="1:33" ht="15" x14ac:dyDescent="0.2">
      <c r="A37" s="191"/>
      <c r="B37" s="194"/>
      <c r="C37" s="106" t="s">
        <v>37</v>
      </c>
      <c r="D37" s="107">
        <v>5</v>
      </c>
      <c r="E37" s="143">
        <v>78634.331852944641</v>
      </c>
      <c r="F37" s="143">
        <v>60333.960519767345</v>
      </c>
      <c r="G37" s="143">
        <v>49721.029463817715</v>
      </c>
      <c r="H37" s="143">
        <v>44981.677663657058</v>
      </c>
      <c r="I37" s="143">
        <v>48276.867672752829</v>
      </c>
      <c r="J37" s="143">
        <v>52541.545084073769</v>
      </c>
      <c r="K37" s="143">
        <v>73799.016870436913</v>
      </c>
      <c r="L37" s="143">
        <v>114266.45594197289</v>
      </c>
      <c r="M37" s="143">
        <v>159092.96620112716</v>
      </c>
      <c r="N37" s="143">
        <v>191922.26549268648</v>
      </c>
      <c r="O37" s="143">
        <v>208655.89998521487</v>
      </c>
      <c r="P37" s="143">
        <v>216488.62824891586</v>
      </c>
      <c r="Q37" s="143">
        <v>216690.87356643306</v>
      </c>
      <c r="R37" s="143">
        <v>208159.37206137623</v>
      </c>
      <c r="S37" s="143">
        <v>190991.21688271977</v>
      </c>
      <c r="T37" s="143">
        <v>179806.53449200906</v>
      </c>
      <c r="U37" s="143">
        <v>174611.45377363946</v>
      </c>
      <c r="V37" s="143">
        <v>145425.91785106203</v>
      </c>
      <c r="W37" s="143">
        <v>192262.34226236932</v>
      </c>
      <c r="X37" s="143">
        <v>226398.07980938023</v>
      </c>
      <c r="Y37" s="143">
        <v>214764.96268277307</v>
      </c>
      <c r="Z37" s="143">
        <v>174875.68586549271</v>
      </c>
      <c r="AA37" s="143">
        <v>115605.98330874695</v>
      </c>
      <c r="AB37" s="144">
        <v>66855.536235936146</v>
      </c>
      <c r="AC37" s="153">
        <v>17025813.018946525</v>
      </c>
      <c r="AD37" s="1">
        <v>9303428.333230475</v>
      </c>
      <c r="AF37" s="1" t="s">
        <v>2</v>
      </c>
      <c r="AG37" s="1">
        <v>7</v>
      </c>
    </row>
    <row r="38" spans="1:33" ht="15.75" thickBot="1" x14ac:dyDescent="0.25">
      <c r="A38" s="192"/>
      <c r="B38" s="195"/>
      <c r="C38" s="112" t="s">
        <v>34</v>
      </c>
      <c r="D38" s="113">
        <v>31</v>
      </c>
      <c r="E38" s="109">
        <v>2263056.8597954037</v>
      </c>
      <c r="F38" s="109">
        <v>1739621.5954142786</v>
      </c>
      <c r="G38" s="109">
        <v>1489565.2591120768</v>
      </c>
      <c r="H38" s="109">
        <v>1552390.6113301259</v>
      </c>
      <c r="I38" s="109">
        <v>2488146.9026827123</v>
      </c>
      <c r="J38" s="109">
        <v>4216900.7944944222</v>
      </c>
      <c r="K38" s="109">
        <v>5307273.8166520279</v>
      </c>
      <c r="L38" s="109">
        <v>6346401.7456352497</v>
      </c>
      <c r="M38" s="109">
        <v>7296052.9253659854</v>
      </c>
      <c r="N38" s="109">
        <v>7853179.7282075239</v>
      </c>
      <c r="O38" s="109">
        <v>8299156.6282222802</v>
      </c>
      <c r="P38" s="109">
        <v>8526830.1707182676</v>
      </c>
      <c r="Q38" s="109">
        <v>8264694.6217215657</v>
      </c>
      <c r="R38" s="109">
        <v>7889570.2870660434</v>
      </c>
      <c r="S38" s="109">
        <v>7668510.344781993</v>
      </c>
      <c r="T38" s="109">
        <v>7667943.3139210315</v>
      </c>
      <c r="U38" s="109">
        <v>7480530.3292711657</v>
      </c>
      <c r="V38" s="109">
        <v>6242025.6302267183</v>
      </c>
      <c r="W38" s="109">
        <v>7354561.0646123178</v>
      </c>
      <c r="X38" s="109">
        <v>8238369.9107887186</v>
      </c>
      <c r="Y38" s="109">
        <v>7682360.502677273</v>
      </c>
      <c r="Z38" s="109">
        <v>6257332.5314422008</v>
      </c>
      <c r="AA38" s="109">
        <v>4296926.9893749077</v>
      </c>
      <c r="AB38" s="142">
        <v>2580434.5827923897</v>
      </c>
      <c r="AC38" s="152">
        <v>139001837.14630666</v>
      </c>
      <c r="AD38" s="152">
        <v>77292870.094911113</v>
      </c>
    </row>
    <row r="39" spans="1:33" ht="15" x14ac:dyDescent="0.2">
      <c r="A39" s="193">
        <v>46235</v>
      </c>
      <c r="B39" s="194">
        <v>160859204.84655076</v>
      </c>
      <c r="C39" s="94" t="s">
        <v>35</v>
      </c>
      <c r="D39" s="95">
        <v>19</v>
      </c>
      <c r="E39" s="148">
        <v>84209.761178579414</v>
      </c>
      <c r="F39" s="149">
        <v>66439.140178420683</v>
      </c>
      <c r="G39" s="149">
        <v>58979.663842637783</v>
      </c>
      <c r="H39" s="149">
        <v>64372.70015631905</v>
      </c>
      <c r="I39" s="149">
        <v>115350.13951069255</v>
      </c>
      <c r="J39" s="149">
        <v>214223.09971368295</v>
      </c>
      <c r="K39" s="149">
        <v>241489.29067447269</v>
      </c>
      <c r="L39" s="149">
        <v>270523.09491155471</v>
      </c>
      <c r="M39" s="149">
        <v>297190.698354183</v>
      </c>
      <c r="N39" s="149">
        <v>310538.48936054826</v>
      </c>
      <c r="O39" s="149">
        <v>325477.04515548894</v>
      </c>
      <c r="P39" s="149">
        <v>333891.19986833556</v>
      </c>
      <c r="Q39" s="149">
        <v>320714.96965064312</v>
      </c>
      <c r="R39" s="149">
        <v>311883.8265676038</v>
      </c>
      <c r="S39" s="149">
        <v>315129.77618820523</v>
      </c>
      <c r="T39" s="149">
        <v>313716.56756710651</v>
      </c>
      <c r="U39" s="149">
        <v>309256.99413907819</v>
      </c>
      <c r="V39" s="149">
        <v>253866.87070028097</v>
      </c>
      <c r="W39" s="149">
        <v>296150.75707511063</v>
      </c>
      <c r="X39" s="149">
        <v>322520.5990223714</v>
      </c>
      <c r="Y39" s="149">
        <v>300936.02754846518</v>
      </c>
      <c r="Z39" s="149">
        <v>245418.75756140088</v>
      </c>
      <c r="AA39" s="149">
        <v>170908.95848109628</v>
      </c>
      <c r="AB39" s="150">
        <v>107251.93671367546</v>
      </c>
      <c r="AC39" s="151">
        <v>107358366.9182791</v>
      </c>
      <c r="AD39" s="1">
        <v>59058130.573492192</v>
      </c>
      <c r="AF39" s="1" t="s">
        <v>1</v>
      </c>
      <c r="AG39" s="1">
        <v>8</v>
      </c>
    </row>
    <row r="40" spans="1:33" ht="15" x14ac:dyDescent="0.2">
      <c r="A40" s="191"/>
      <c r="B40" s="194"/>
      <c r="C40" s="100" t="s">
        <v>36</v>
      </c>
      <c r="D40" s="101">
        <v>5</v>
      </c>
      <c r="E40" s="145">
        <v>102668.08429244338</v>
      </c>
      <c r="F40" s="146">
        <v>79539.139278950664</v>
      </c>
      <c r="G40" s="146">
        <v>68591.249412042525</v>
      </c>
      <c r="H40" s="146">
        <v>67723.526820948522</v>
      </c>
      <c r="I40" s="146">
        <v>86268.663210035433</v>
      </c>
      <c r="J40" s="146">
        <v>110987.9293381863</v>
      </c>
      <c r="K40" s="146">
        <v>156314.6939090642</v>
      </c>
      <c r="L40" s="146">
        <v>222298.75894463545</v>
      </c>
      <c r="M40" s="146">
        <v>268889.99423712876</v>
      </c>
      <c r="N40" s="146">
        <v>297217.32502294891</v>
      </c>
      <c r="O40" s="146">
        <v>313742.81340636098</v>
      </c>
      <c r="P40" s="146">
        <v>321637.38397410995</v>
      </c>
      <c r="Q40" s="146">
        <v>313930.17837945011</v>
      </c>
      <c r="R40" s="146">
        <v>295154.01789993618</v>
      </c>
      <c r="S40" s="146">
        <v>273101.20140996715</v>
      </c>
      <c r="T40" s="146">
        <v>258503.79457108959</v>
      </c>
      <c r="U40" s="146">
        <v>248580.63578429836</v>
      </c>
      <c r="V40" s="146">
        <v>205546.19770146816</v>
      </c>
      <c r="W40" s="146">
        <v>251230.8421682512</v>
      </c>
      <c r="X40" s="146">
        <v>273976.35524079856</v>
      </c>
      <c r="Y40" s="146">
        <v>256664.4333408043</v>
      </c>
      <c r="Z40" s="146">
        <v>217592.83300193856</v>
      </c>
      <c r="AA40" s="146">
        <v>163075.15358529449</v>
      </c>
      <c r="AB40" s="147">
        <v>109136.88170469203</v>
      </c>
      <c r="AC40" s="152">
        <v>24811860.433174219</v>
      </c>
      <c r="AD40" s="1">
        <v>14065280.518149626</v>
      </c>
      <c r="AF40" s="1" t="s">
        <v>3</v>
      </c>
      <c r="AG40" s="1">
        <v>8</v>
      </c>
    </row>
    <row r="41" spans="1:33" ht="15" x14ac:dyDescent="0.2">
      <c r="A41" s="191"/>
      <c r="B41" s="194"/>
      <c r="C41" s="106" t="s">
        <v>37</v>
      </c>
      <c r="D41" s="107">
        <v>7</v>
      </c>
      <c r="E41" s="143">
        <v>97488.751494735392</v>
      </c>
      <c r="F41" s="143">
        <v>75605.141075849664</v>
      </c>
      <c r="G41" s="143">
        <v>63230.04095958265</v>
      </c>
      <c r="H41" s="143">
        <v>58732.732452756791</v>
      </c>
      <c r="I41" s="143">
        <v>63476.898234934204</v>
      </c>
      <c r="J41" s="143">
        <v>69774.105486372748</v>
      </c>
      <c r="K41" s="143">
        <v>92616.646141976831</v>
      </c>
      <c r="L41" s="143">
        <v>142550.6241255624</v>
      </c>
      <c r="M41" s="143">
        <v>191784.21656118814</v>
      </c>
      <c r="N41" s="143">
        <v>227596.80456397982</v>
      </c>
      <c r="O41" s="143">
        <v>249132.70523089389</v>
      </c>
      <c r="P41" s="143">
        <v>261109.78897972038</v>
      </c>
      <c r="Q41" s="143">
        <v>259325.06063451027</v>
      </c>
      <c r="R41" s="143">
        <v>248226.61445280293</v>
      </c>
      <c r="S41" s="143">
        <v>228220.00809738837</v>
      </c>
      <c r="T41" s="143">
        <v>212661.90679193096</v>
      </c>
      <c r="U41" s="143">
        <v>206106.78259765176</v>
      </c>
      <c r="V41" s="143">
        <v>173715.52548004017</v>
      </c>
      <c r="W41" s="143">
        <v>227947.97984879211</v>
      </c>
      <c r="X41" s="143">
        <v>263914.66069060535</v>
      </c>
      <c r="Y41" s="143">
        <v>251387.03303879942</v>
      </c>
      <c r="Z41" s="143">
        <v>204496.61979209809</v>
      </c>
      <c r="AA41" s="143">
        <v>141063.87797468799</v>
      </c>
      <c r="AB41" s="144">
        <v>88260.831735629807</v>
      </c>
      <c r="AC41" s="153">
        <v>28688977.495097429</v>
      </c>
      <c r="AD41" s="1">
        <v>15587001.584249401</v>
      </c>
      <c r="AF41" s="1" t="s">
        <v>2</v>
      </c>
      <c r="AG41" s="1">
        <v>8</v>
      </c>
    </row>
    <row r="42" spans="1:33" ht="15.75" thickBot="1" x14ac:dyDescent="0.25">
      <c r="A42" s="192"/>
      <c r="B42" s="195"/>
      <c r="C42" s="112" t="s">
        <v>34</v>
      </c>
      <c r="D42" s="113">
        <v>31</v>
      </c>
      <c r="E42" s="109">
        <v>2795747.1443183734</v>
      </c>
      <c r="F42" s="109">
        <v>2189275.3473156937</v>
      </c>
      <c r="G42" s="109">
        <v>1906180.1467874092</v>
      </c>
      <c r="H42" s="109">
        <v>1972828.0642441022</v>
      </c>
      <c r="I42" s="109">
        <v>3067334.2543978747</v>
      </c>
      <c r="J42" s="109">
        <v>5113597.2796555171</v>
      </c>
      <c r="K42" s="109">
        <v>6018186.5153541397</v>
      </c>
      <c r="L42" s="109">
        <v>7249286.9669216536</v>
      </c>
      <c r="M42" s="109">
        <v>8333562.7558434382</v>
      </c>
      <c r="N42" s="109">
        <v>8979495.5549130198</v>
      </c>
      <c r="O42" s="109">
        <v>9496706.8616023511</v>
      </c>
      <c r="P42" s="109">
        <v>9779888.2402269691</v>
      </c>
      <c r="Q42" s="109">
        <v>9478510.739701042</v>
      </c>
      <c r="R42" s="109">
        <v>9139149.0954537746</v>
      </c>
      <c r="S42" s="109">
        <v>8950511.8113074545</v>
      </c>
      <c r="T42" s="109">
        <v>8741767.1041739881</v>
      </c>
      <c r="U42" s="109">
        <v>8561533.545747539</v>
      </c>
      <c r="V42" s="109">
        <v>7067210.2101729605</v>
      </c>
      <c r="W42" s="109">
        <v>8478654.4542099033</v>
      </c>
      <c r="X42" s="109">
        <v>9345175.7824632861</v>
      </c>
      <c r="Y42" s="109">
        <v>8760815.9213964567</v>
      </c>
      <c r="Z42" s="109">
        <v>7182396.8972209962</v>
      </c>
      <c r="AA42" s="109">
        <v>5050093.1248901179</v>
      </c>
      <c r="AB42" s="142">
        <v>3201297.0282327025</v>
      </c>
      <c r="AC42" s="152">
        <v>160859204.84655076</v>
      </c>
      <c r="AD42" s="152">
        <v>88710412.675891221</v>
      </c>
    </row>
    <row r="43" spans="1:33" ht="15" x14ac:dyDescent="0.2">
      <c r="A43" s="193">
        <v>46266</v>
      </c>
      <c r="B43" s="194">
        <v>186975169.77262831</v>
      </c>
      <c r="C43" s="94" t="s">
        <v>35</v>
      </c>
      <c r="D43" s="95">
        <v>22</v>
      </c>
      <c r="E43" s="148">
        <v>132530.21575436264</v>
      </c>
      <c r="F43" s="149">
        <v>118519.17387500196</v>
      </c>
      <c r="G43" s="149">
        <v>112286.60844374148</v>
      </c>
      <c r="H43" s="149">
        <v>117205.9346818513</v>
      </c>
      <c r="I43" s="149">
        <v>161835.82970591253</v>
      </c>
      <c r="J43" s="149">
        <v>247011.34490485044</v>
      </c>
      <c r="K43" s="149">
        <v>271782.56419317884</v>
      </c>
      <c r="L43" s="149">
        <v>301751.46887481952</v>
      </c>
      <c r="M43" s="149">
        <v>324252.79786494549</v>
      </c>
      <c r="N43" s="149">
        <v>335784.50209272519</v>
      </c>
      <c r="O43" s="149">
        <v>349740.52082051605</v>
      </c>
      <c r="P43" s="149">
        <v>356771.51335158653</v>
      </c>
      <c r="Q43" s="149">
        <v>344803.65119378932</v>
      </c>
      <c r="R43" s="149">
        <v>336495.18250150478</v>
      </c>
      <c r="S43" s="149">
        <v>340385.31148220279</v>
      </c>
      <c r="T43" s="149">
        <v>339594.16269558494</v>
      </c>
      <c r="U43" s="149">
        <v>335709.84871390811</v>
      </c>
      <c r="V43" s="149">
        <v>292277.90521754074</v>
      </c>
      <c r="W43" s="149">
        <v>336063.8137001482</v>
      </c>
      <c r="X43" s="149">
        <v>346253.00463782804</v>
      </c>
      <c r="Y43" s="149">
        <v>323075.47769899777</v>
      </c>
      <c r="Z43" s="149">
        <v>274936.61860838596</v>
      </c>
      <c r="AA43" s="149">
        <v>205390.02441710143</v>
      </c>
      <c r="AB43" s="150">
        <v>149366.73867025637</v>
      </c>
      <c r="AC43" s="151">
        <v>141984132.71021625</v>
      </c>
      <c r="AD43" s="1">
        <v>74036357.111014813</v>
      </c>
      <c r="AF43" s="1" t="s">
        <v>1</v>
      </c>
      <c r="AG43" s="1">
        <v>9</v>
      </c>
    </row>
    <row r="44" spans="1:33" ht="15" x14ac:dyDescent="0.2">
      <c r="A44" s="191"/>
      <c r="B44" s="194"/>
      <c r="C44" s="100" t="s">
        <v>36</v>
      </c>
      <c r="D44" s="101">
        <v>4</v>
      </c>
      <c r="E44" s="145">
        <v>151747.11847693389</v>
      </c>
      <c r="F44" s="146">
        <v>132391.16270112991</v>
      </c>
      <c r="G44" s="146">
        <v>122705.528710161</v>
      </c>
      <c r="H44" s="146">
        <v>122213.92124835491</v>
      </c>
      <c r="I44" s="146">
        <v>140096.07729235271</v>
      </c>
      <c r="J44" s="146">
        <v>162720.30947729092</v>
      </c>
      <c r="K44" s="146">
        <v>210701.12109070481</v>
      </c>
      <c r="L44" s="146">
        <v>278309.43636507989</v>
      </c>
      <c r="M44" s="146">
        <v>318803.03670049767</v>
      </c>
      <c r="N44" s="146">
        <v>342213.35040006263</v>
      </c>
      <c r="O44" s="146">
        <v>354865.63776350714</v>
      </c>
      <c r="P44" s="146">
        <v>359796.45007655484</v>
      </c>
      <c r="Q44" s="146">
        <v>352654.1542312536</v>
      </c>
      <c r="R44" s="146">
        <v>334156.52170626406</v>
      </c>
      <c r="S44" s="146">
        <v>313451.35234827251</v>
      </c>
      <c r="T44" s="146">
        <v>301690.03588942601</v>
      </c>
      <c r="U44" s="146">
        <v>293216.69296953955</v>
      </c>
      <c r="V44" s="146">
        <v>250636.91000207129</v>
      </c>
      <c r="W44" s="146">
        <v>302190.42898317933</v>
      </c>
      <c r="X44" s="146">
        <v>312401.66063975677</v>
      </c>
      <c r="Y44" s="146">
        <v>294916.67992844485</v>
      </c>
      <c r="Z44" s="146">
        <v>257533.56511859797</v>
      </c>
      <c r="AA44" s="146">
        <v>203373.95968643235</v>
      </c>
      <c r="AB44" s="147">
        <v>153671.4553321045</v>
      </c>
      <c r="AC44" s="152">
        <v>24265826.268551886</v>
      </c>
      <c r="AD44" s="1">
        <v>12996626.673801834</v>
      </c>
      <c r="AF44" s="1" t="s">
        <v>3</v>
      </c>
      <c r="AG44" s="1">
        <v>9</v>
      </c>
    </row>
    <row r="45" spans="1:33" ht="15" x14ac:dyDescent="0.2">
      <c r="A45" s="191"/>
      <c r="B45" s="194"/>
      <c r="C45" s="106" t="s">
        <v>37</v>
      </c>
      <c r="D45" s="107">
        <v>4</v>
      </c>
      <c r="E45" s="143">
        <v>149481.95288088024</v>
      </c>
      <c r="F45" s="143">
        <v>128779.66002157665</v>
      </c>
      <c r="G45" s="143">
        <v>117593.68845325391</v>
      </c>
      <c r="H45" s="143">
        <v>112617.17463699932</v>
      </c>
      <c r="I45" s="143">
        <v>114696.57651989599</v>
      </c>
      <c r="J45" s="143">
        <v>119591.02439845417</v>
      </c>
      <c r="K45" s="143">
        <v>143949.19317733802</v>
      </c>
      <c r="L45" s="143">
        <v>193222.91058288806</v>
      </c>
      <c r="M45" s="143">
        <v>236679.55601000375</v>
      </c>
      <c r="N45" s="143">
        <v>270776.28689634445</v>
      </c>
      <c r="O45" s="143">
        <v>289350.58703763614</v>
      </c>
      <c r="P45" s="143">
        <v>297568.13001176028</v>
      </c>
      <c r="Q45" s="143">
        <v>297448.43179532816</v>
      </c>
      <c r="R45" s="143">
        <v>286654.25477407337</v>
      </c>
      <c r="S45" s="143">
        <v>269591.78464725602</v>
      </c>
      <c r="T45" s="143">
        <v>256811.90416814023</v>
      </c>
      <c r="U45" s="143">
        <v>251857.16915747002</v>
      </c>
      <c r="V45" s="143">
        <v>219970.85489097357</v>
      </c>
      <c r="W45" s="143">
        <v>282698.87803896412</v>
      </c>
      <c r="X45" s="143">
        <v>302769.86095275969</v>
      </c>
      <c r="Y45" s="143">
        <v>286969.04989562539</v>
      </c>
      <c r="Z45" s="143">
        <v>242580.77213720902</v>
      </c>
      <c r="AA45" s="143">
        <v>180401.83796083854</v>
      </c>
      <c r="AB45" s="144">
        <v>129241.15941935596</v>
      </c>
      <c r="AC45" s="153">
        <v>20725210.7938601</v>
      </c>
      <c r="AD45" s="1">
        <v>10599844.060323603</v>
      </c>
      <c r="AF45" s="1" t="s">
        <v>2</v>
      </c>
      <c r="AG45" s="1">
        <v>9</v>
      </c>
    </row>
    <row r="46" spans="1:33" ht="15.75" thickBot="1" x14ac:dyDescent="0.25">
      <c r="A46" s="192"/>
      <c r="B46" s="195"/>
      <c r="C46" s="112" t="s">
        <v>34</v>
      </c>
      <c r="D46" s="113">
        <v>30</v>
      </c>
      <c r="E46" s="109">
        <v>4120581.0320272343</v>
      </c>
      <c r="F46" s="109">
        <v>3652105.1161408694</v>
      </c>
      <c r="G46" s="109">
        <v>3431502.2544159722</v>
      </c>
      <c r="H46" s="109">
        <v>3517854.9465421457</v>
      </c>
      <c r="I46" s="109">
        <v>4579558.8687790707</v>
      </c>
      <c r="J46" s="109">
        <v>6563494.9234096901</v>
      </c>
      <c r="K46" s="109">
        <v>7397817.6693221061</v>
      </c>
      <c r="L46" s="109">
        <v>8524661.7030379009</v>
      </c>
      <c r="M46" s="109">
        <v>9355491.9238708057</v>
      </c>
      <c r="N46" s="109">
        <v>9839217.5952255819</v>
      </c>
      <c r="O46" s="109">
        <v>10271156.357255924</v>
      </c>
      <c r="P46" s="109">
        <v>10478431.614088163</v>
      </c>
      <c r="Q46" s="109">
        <v>10186090.670369692</v>
      </c>
      <c r="R46" s="109">
        <v>9886137.1209544539</v>
      </c>
      <c r="S46" s="109">
        <v>9820649.4005905762</v>
      </c>
      <c r="T46" s="109">
        <v>9705079.3395331334</v>
      </c>
      <c r="U46" s="109">
        <v>9565912.1202140171</v>
      </c>
      <c r="V46" s="109">
        <v>8312544.9743580753</v>
      </c>
      <c r="W46" s="109">
        <v>9732961.129491834</v>
      </c>
      <c r="X46" s="109">
        <v>10078252.188402282</v>
      </c>
      <c r="Y46" s="109">
        <v>9435203.4286742322</v>
      </c>
      <c r="Z46" s="109">
        <v>8049062.9584077196</v>
      </c>
      <c r="AA46" s="109">
        <v>6053683.7277653152</v>
      </c>
      <c r="AB46" s="142">
        <v>4417718.7097514821</v>
      </c>
      <c r="AC46" s="152">
        <v>186975169.77262825</v>
      </c>
      <c r="AD46" s="152">
        <v>97632827.845140249</v>
      </c>
    </row>
    <row r="47" spans="1:33" ht="15" x14ac:dyDescent="0.2">
      <c r="A47" s="193">
        <v>46296</v>
      </c>
      <c r="B47" s="194">
        <v>206398517.64864981</v>
      </c>
      <c r="C47" s="94" t="s">
        <v>35</v>
      </c>
      <c r="D47" s="95">
        <v>21</v>
      </c>
      <c r="E47" s="148">
        <v>144411.05792022595</v>
      </c>
      <c r="F47" s="149">
        <v>128020.0011402598</v>
      </c>
      <c r="G47" s="149">
        <v>121517.75733945855</v>
      </c>
      <c r="H47" s="149">
        <v>126824.46112884284</v>
      </c>
      <c r="I47" s="149">
        <v>169716.79470425419</v>
      </c>
      <c r="J47" s="149">
        <v>243011.12277702842</v>
      </c>
      <c r="K47" s="149">
        <v>283117.74460246688</v>
      </c>
      <c r="L47" s="149">
        <v>329994.4665913849</v>
      </c>
      <c r="M47" s="149">
        <v>357253.6618959849</v>
      </c>
      <c r="N47" s="149">
        <v>370898.55820630683</v>
      </c>
      <c r="O47" s="149">
        <v>384703.53568228253</v>
      </c>
      <c r="P47" s="149">
        <v>393640.29036656982</v>
      </c>
      <c r="Q47" s="149">
        <v>382888.14887907257</v>
      </c>
      <c r="R47" s="149">
        <v>373511.46680278354</v>
      </c>
      <c r="S47" s="149">
        <v>376468.37620186195</v>
      </c>
      <c r="T47" s="149">
        <v>374605.02308037982</v>
      </c>
      <c r="U47" s="149">
        <v>370670.66671009461</v>
      </c>
      <c r="V47" s="149">
        <v>328986.74398585252</v>
      </c>
      <c r="W47" s="149">
        <v>369635.02115143754</v>
      </c>
      <c r="X47" s="149">
        <v>369598.3877689357</v>
      </c>
      <c r="Y47" s="149">
        <v>344817.16322612786</v>
      </c>
      <c r="Z47" s="149">
        <v>293896.56547288381</v>
      </c>
      <c r="AA47" s="149">
        <v>222764.15192596175</v>
      </c>
      <c r="AB47" s="150">
        <v>162238.52892774495</v>
      </c>
      <c r="AC47" s="151">
        <v>147486983.62625226</v>
      </c>
      <c r="AD47" s="1">
        <v>78007318.08275114</v>
      </c>
      <c r="AF47" s="1" t="s">
        <v>1</v>
      </c>
      <c r="AG47" s="1">
        <v>10</v>
      </c>
    </row>
    <row r="48" spans="1:33" ht="15" x14ac:dyDescent="0.2">
      <c r="A48" s="191"/>
      <c r="B48" s="194"/>
      <c r="C48" s="100" t="s">
        <v>36</v>
      </c>
      <c r="D48" s="101">
        <v>5</v>
      </c>
      <c r="E48" s="145">
        <v>161255.65133593764</v>
      </c>
      <c r="F48" s="146">
        <v>139836.42093045093</v>
      </c>
      <c r="G48" s="146">
        <v>130187.37035692492</v>
      </c>
      <c r="H48" s="146">
        <v>130838.14753936714</v>
      </c>
      <c r="I48" s="146">
        <v>148917.68950961382</v>
      </c>
      <c r="J48" s="146">
        <v>170421.12694945437</v>
      </c>
      <c r="K48" s="146">
        <v>217668.31840532878</v>
      </c>
      <c r="L48" s="146">
        <v>290764.87181863072</v>
      </c>
      <c r="M48" s="146">
        <v>335160.40714217932</v>
      </c>
      <c r="N48" s="146">
        <v>356730.54925984691</v>
      </c>
      <c r="O48" s="146">
        <v>372566.55131159222</v>
      </c>
      <c r="P48" s="146">
        <v>380836.15319523698</v>
      </c>
      <c r="Q48" s="146">
        <v>373209.00570126524</v>
      </c>
      <c r="R48" s="146">
        <v>352375.54065231897</v>
      </c>
      <c r="S48" s="146">
        <v>333259.37996647798</v>
      </c>
      <c r="T48" s="146">
        <v>321453.90642609139</v>
      </c>
      <c r="U48" s="146">
        <v>312454.35906330124</v>
      </c>
      <c r="V48" s="146">
        <v>276128.12107907358</v>
      </c>
      <c r="W48" s="146">
        <v>317084.97260323027</v>
      </c>
      <c r="X48" s="146">
        <v>316174.75056555594</v>
      </c>
      <c r="Y48" s="146">
        <v>297034.4015753608</v>
      </c>
      <c r="Z48" s="146">
        <v>260268.76053596166</v>
      </c>
      <c r="AA48" s="146">
        <v>210287.82640703628</v>
      </c>
      <c r="AB48" s="147">
        <v>163566.95721703779</v>
      </c>
      <c r="AC48" s="152">
        <v>31842406.197736368</v>
      </c>
      <c r="AD48" s="1">
        <v>17144053.622684702</v>
      </c>
      <c r="AF48" s="1" t="s">
        <v>3</v>
      </c>
      <c r="AG48" s="1">
        <v>10</v>
      </c>
    </row>
    <row r="49" spans="1:33" ht="15" x14ac:dyDescent="0.2">
      <c r="A49" s="191"/>
      <c r="B49" s="194"/>
      <c r="C49" s="106" t="s">
        <v>37</v>
      </c>
      <c r="D49" s="107">
        <v>5</v>
      </c>
      <c r="E49" s="143">
        <v>152202.10394192726</v>
      </c>
      <c r="F49" s="143">
        <v>132914.57770132466</v>
      </c>
      <c r="G49" s="143">
        <v>121979.26432616706</v>
      </c>
      <c r="H49" s="143">
        <v>117565.37058417265</v>
      </c>
      <c r="I49" s="143">
        <v>121522.16238733381</v>
      </c>
      <c r="J49" s="143">
        <v>123895.54878874792</v>
      </c>
      <c r="K49" s="143">
        <v>150753.82667681004</v>
      </c>
      <c r="L49" s="143">
        <v>205909.20103300203</v>
      </c>
      <c r="M49" s="143">
        <v>251768.5915487624</v>
      </c>
      <c r="N49" s="143">
        <v>284027.50229834463</v>
      </c>
      <c r="O49" s="143">
        <v>301852.73667045694</v>
      </c>
      <c r="P49" s="143">
        <v>309814.2920911361</v>
      </c>
      <c r="Q49" s="143">
        <v>309321.02987015562</v>
      </c>
      <c r="R49" s="143">
        <v>297904.21768754616</v>
      </c>
      <c r="S49" s="143">
        <v>280556.92097628809</v>
      </c>
      <c r="T49" s="143">
        <v>268011.36118002346</v>
      </c>
      <c r="U49" s="143">
        <v>265103.00567522953</v>
      </c>
      <c r="V49" s="143">
        <v>238728.89928221647</v>
      </c>
      <c r="W49" s="143">
        <v>297027.29770600394</v>
      </c>
      <c r="X49" s="143">
        <v>310551.04308657686</v>
      </c>
      <c r="Y49" s="143">
        <v>294268.6501310218</v>
      </c>
      <c r="Z49" s="143">
        <v>248947.13032440902</v>
      </c>
      <c r="AA49" s="143">
        <v>189473.03641106494</v>
      </c>
      <c r="AB49" s="144">
        <v>139727.79455351518</v>
      </c>
      <c r="AC49" s="153">
        <v>27069127.824661192</v>
      </c>
      <c r="AD49" s="1">
        <v>13871344.295154726</v>
      </c>
      <c r="AF49" s="1" t="s">
        <v>2</v>
      </c>
      <c r="AG49" s="1">
        <v>10</v>
      </c>
    </row>
    <row r="50" spans="1:33" ht="15.75" thickBot="1" x14ac:dyDescent="0.25">
      <c r="A50" s="192"/>
      <c r="B50" s="195"/>
      <c r="C50" s="112" t="s">
        <v>34</v>
      </c>
      <c r="D50" s="113">
        <v>31</v>
      </c>
      <c r="E50" s="109">
        <v>4599920.9927140698</v>
      </c>
      <c r="F50" s="109">
        <v>4052175.0171043333</v>
      </c>
      <c r="G50" s="109">
        <v>3812706.0775440894</v>
      </c>
      <c r="H50" s="109">
        <v>3905331.2743233987</v>
      </c>
      <c r="I50" s="109">
        <v>4916251.948274076</v>
      </c>
      <c r="J50" s="109">
        <v>6574816.9570086077</v>
      </c>
      <c r="K50" s="109">
        <v>7787583.362062498</v>
      </c>
      <c r="L50" s="109">
        <v>9413254.1626772471</v>
      </c>
      <c r="M50" s="109">
        <v>10436971.893270392</v>
      </c>
      <c r="N50" s="109">
        <v>10992659.980123401</v>
      </c>
      <c r="O50" s="109">
        <v>11450870.689238179</v>
      </c>
      <c r="P50" s="109">
        <v>11719698.324129833</v>
      </c>
      <c r="Q50" s="109">
        <v>11453301.304317627</v>
      </c>
      <c r="R50" s="109">
        <v>11095139.594557779</v>
      </c>
      <c r="S50" s="109">
        <v>10974917.404952932</v>
      </c>
      <c r="T50" s="109">
        <v>10814031.822718551</v>
      </c>
      <c r="U50" s="109">
        <v>10671870.82460464</v>
      </c>
      <c r="V50" s="109">
        <v>9483006.725509353</v>
      </c>
      <c r="W50" s="109">
        <v>10832896.795726359</v>
      </c>
      <c r="X50" s="109">
        <v>10895195.111408314</v>
      </c>
      <c r="Y50" s="109">
        <v>10197675.686280599</v>
      </c>
      <c r="Z50" s="109">
        <v>8717907.3292324133</v>
      </c>
      <c r="AA50" s="109">
        <v>6676851.504535703</v>
      </c>
      <c r="AB50" s="142">
        <v>4923482.8663354088</v>
      </c>
      <c r="AC50" s="152">
        <v>206398517.64864981</v>
      </c>
      <c r="AD50" s="152">
        <v>109022716.00059056</v>
      </c>
    </row>
    <row r="51" spans="1:33" ht="15" x14ac:dyDescent="0.2">
      <c r="A51" s="193">
        <v>46327</v>
      </c>
      <c r="B51" s="194">
        <v>194138383.62016922</v>
      </c>
      <c r="C51" s="94" t="s">
        <v>35</v>
      </c>
      <c r="D51" s="95">
        <v>19</v>
      </c>
      <c r="E51" s="148">
        <v>140476.82924134011</v>
      </c>
      <c r="F51" s="149">
        <v>122914.84300100923</v>
      </c>
      <c r="G51" s="149">
        <v>116628.3294781384</v>
      </c>
      <c r="H51" s="149">
        <v>122545.08956413706</v>
      </c>
      <c r="I51" s="149">
        <v>166354.92448047461</v>
      </c>
      <c r="J51" s="149">
        <v>243301.86723152312</v>
      </c>
      <c r="K51" s="149">
        <v>284573.9646390843</v>
      </c>
      <c r="L51" s="149">
        <v>322865.60528478294</v>
      </c>
      <c r="M51" s="149">
        <v>347222.43020001845</v>
      </c>
      <c r="N51" s="149">
        <v>359730.50541715062</v>
      </c>
      <c r="O51" s="149">
        <v>374872.11895501602</v>
      </c>
      <c r="P51" s="149">
        <v>384438.47287470585</v>
      </c>
      <c r="Q51" s="149">
        <v>372114.90445775795</v>
      </c>
      <c r="R51" s="149">
        <v>362895.29569966823</v>
      </c>
      <c r="S51" s="149">
        <v>367714.0934439206</v>
      </c>
      <c r="T51" s="149">
        <v>366857.59408108756</v>
      </c>
      <c r="U51" s="149">
        <v>364014.0521884737</v>
      </c>
      <c r="V51" s="149">
        <v>336407.02174136112</v>
      </c>
      <c r="W51" s="149">
        <v>370518.84975841688</v>
      </c>
      <c r="X51" s="149">
        <v>368365.87705509784</v>
      </c>
      <c r="Y51" s="149">
        <v>342722.63073439052</v>
      </c>
      <c r="Z51" s="149">
        <v>292767.21540664759</v>
      </c>
      <c r="AA51" s="149">
        <v>221164.99238502822</v>
      </c>
      <c r="AB51" s="150">
        <v>162442.34341335227</v>
      </c>
      <c r="AC51" s="151">
        <v>131364287.16391908</v>
      </c>
      <c r="AD51" s="1">
        <v>68831776.379449055</v>
      </c>
      <c r="AF51" s="1" t="s">
        <v>1</v>
      </c>
      <c r="AG51" s="1">
        <v>11</v>
      </c>
    </row>
    <row r="52" spans="1:33" ht="15" x14ac:dyDescent="0.2">
      <c r="A52" s="191"/>
      <c r="B52" s="194"/>
      <c r="C52" s="100" t="s">
        <v>36</v>
      </c>
      <c r="D52" s="101">
        <v>4</v>
      </c>
      <c r="E52" s="145">
        <v>156547.86244799118</v>
      </c>
      <c r="F52" s="146">
        <v>136388.29408318445</v>
      </c>
      <c r="G52" s="146">
        <v>128512.16962324496</v>
      </c>
      <c r="H52" s="146">
        <v>129214.17472437012</v>
      </c>
      <c r="I52" s="146">
        <v>147261.96101470699</v>
      </c>
      <c r="J52" s="146">
        <v>171180.82713931365</v>
      </c>
      <c r="K52" s="146">
        <v>220487.84655429513</v>
      </c>
      <c r="L52" s="146">
        <v>285662.46361410274</v>
      </c>
      <c r="M52" s="146">
        <v>329051.94746948272</v>
      </c>
      <c r="N52" s="146">
        <v>352475.71635923465</v>
      </c>
      <c r="O52" s="146">
        <v>365904.25337995123</v>
      </c>
      <c r="P52" s="146">
        <v>374703.62563732784</v>
      </c>
      <c r="Q52" s="146">
        <v>367500.44658136286</v>
      </c>
      <c r="R52" s="146">
        <v>347863.6076939737</v>
      </c>
      <c r="S52" s="146">
        <v>327121.76855931827</v>
      </c>
      <c r="T52" s="146">
        <v>317569.73059059185</v>
      </c>
      <c r="U52" s="146">
        <v>315865.51000772876</v>
      </c>
      <c r="V52" s="146">
        <v>294185.80623523437</v>
      </c>
      <c r="W52" s="146">
        <v>325904.88808949647</v>
      </c>
      <c r="X52" s="146">
        <v>324326.32188409986</v>
      </c>
      <c r="Y52" s="146">
        <v>301454.36040175467</v>
      </c>
      <c r="Z52" s="146">
        <v>263269.42988912016</v>
      </c>
      <c r="AA52" s="146">
        <v>211882.92247691294</v>
      </c>
      <c r="AB52" s="147">
        <v>166860.09063927445</v>
      </c>
      <c r="AC52" s="152">
        <v>25444784.100384288</v>
      </c>
      <c r="AD52" s="1">
        <v>13534876.279572295</v>
      </c>
      <c r="AF52" s="1" t="s">
        <v>3</v>
      </c>
      <c r="AG52" s="1">
        <v>11</v>
      </c>
    </row>
    <row r="53" spans="1:33" ht="15" x14ac:dyDescent="0.2">
      <c r="A53" s="191"/>
      <c r="B53" s="194"/>
      <c r="C53" s="106" t="s">
        <v>37</v>
      </c>
      <c r="D53" s="107">
        <v>7</v>
      </c>
      <c r="E53" s="143">
        <v>146768.42468506718</v>
      </c>
      <c r="F53" s="143">
        <v>127651.24374336669</v>
      </c>
      <c r="G53" s="143">
        <v>117452.52223038684</v>
      </c>
      <c r="H53" s="143">
        <v>113210.24557366475</v>
      </c>
      <c r="I53" s="143">
        <v>117279.50519796429</v>
      </c>
      <c r="J53" s="143">
        <v>119171.6702367656</v>
      </c>
      <c r="K53" s="143">
        <v>145632.31945316502</v>
      </c>
      <c r="L53" s="143">
        <v>199067.45012690924</v>
      </c>
      <c r="M53" s="143">
        <v>245421.29508250576</v>
      </c>
      <c r="N53" s="143">
        <v>275731.56475367025</v>
      </c>
      <c r="O53" s="143">
        <v>294570.60098937358</v>
      </c>
      <c r="P53" s="143">
        <v>303260.70229863841</v>
      </c>
      <c r="Q53" s="143">
        <v>304661.87457061571</v>
      </c>
      <c r="R53" s="143">
        <v>293800.94038277428</v>
      </c>
      <c r="S53" s="143">
        <v>275863.26898495056</v>
      </c>
      <c r="T53" s="143">
        <v>264699.31997323839</v>
      </c>
      <c r="U53" s="143">
        <v>261901.34449031323</v>
      </c>
      <c r="V53" s="143">
        <v>253240.23584963701</v>
      </c>
      <c r="W53" s="143">
        <v>297717.800788589</v>
      </c>
      <c r="X53" s="143">
        <v>307188.14515795355</v>
      </c>
      <c r="Y53" s="143">
        <v>290763.26766808226</v>
      </c>
      <c r="Z53" s="143">
        <v>246676.21185304757</v>
      </c>
      <c r="AA53" s="143">
        <v>189857.55051781842</v>
      </c>
      <c r="AB53" s="144">
        <v>141171.40337233301</v>
      </c>
      <c r="AC53" s="153">
        <v>37329312.355865829</v>
      </c>
      <c r="AD53" s="1">
        <v>19032848.531570926</v>
      </c>
      <c r="AF53" s="1" t="s">
        <v>2</v>
      </c>
      <c r="AG53" s="1">
        <v>11</v>
      </c>
    </row>
    <row r="54" spans="1:33" ht="15.75" thickBot="1" x14ac:dyDescent="0.25">
      <c r="A54" s="192"/>
      <c r="B54" s="195"/>
      <c r="C54" s="112" t="s">
        <v>34</v>
      </c>
      <c r="D54" s="113">
        <v>30</v>
      </c>
      <c r="E54" s="109">
        <v>4322630.1781728966</v>
      </c>
      <c r="F54" s="109">
        <v>3774493.8995554801</v>
      </c>
      <c r="G54" s="109">
        <v>3552154.5941903172</v>
      </c>
      <c r="H54" s="109">
        <v>3637685.1196317379</v>
      </c>
      <c r="I54" s="109">
        <v>4570747.9455735954</v>
      </c>
      <c r="J54" s="109">
        <v>6141660.4776135525</v>
      </c>
      <c r="K54" s="109">
        <v>7308282.9505319381</v>
      </c>
      <c r="L54" s="109">
        <v>8670568.5057556517</v>
      </c>
      <c r="M54" s="109">
        <v>9631383.0292558223</v>
      </c>
      <c r="N54" s="109">
        <v>10174903.421638492</v>
      </c>
      <c r="O54" s="109">
        <v>10648181.480590725</v>
      </c>
      <c r="P54" s="109">
        <v>10925970.403259192</v>
      </c>
      <c r="Q54" s="109">
        <v>10672818.093017161</v>
      </c>
      <c r="R54" s="109">
        <v>10343071.631749012</v>
      </c>
      <c r="S54" s="109">
        <v>10226097.732566418</v>
      </c>
      <c r="T54" s="109">
        <v>10093468.4497157</v>
      </c>
      <c r="U54" s="109">
        <v>10013038.443044107</v>
      </c>
      <c r="V54" s="109">
        <v>9341158.2889742572</v>
      </c>
      <c r="W54" s="109">
        <v>10427502.30328803</v>
      </c>
      <c r="X54" s="109">
        <v>10446573.967688933</v>
      </c>
      <c r="Y54" s="109">
        <v>9752890.2992370147</v>
      </c>
      <c r="Z54" s="109">
        <v>8342388.2952541178</v>
      </c>
      <c r="AA54" s="109">
        <v>6378669.3988479171</v>
      </c>
      <c r="AB54" s="142">
        <v>4742044.7110171225</v>
      </c>
      <c r="AC54" s="152">
        <v>194138383.62016919</v>
      </c>
      <c r="AD54" s="152">
        <v>101399501.19059227</v>
      </c>
    </row>
    <row r="55" spans="1:33" ht="15" x14ac:dyDescent="0.2">
      <c r="A55" s="193">
        <v>46357</v>
      </c>
      <c r="B55" s="194">
        <v>207890096.06160766</v>
      </c>
      <c r="C55" s="94" t="s">
        <v>35</v>
      </c>
      <c r="D55" s="95">
        <v>21</v>
      </c>
      <c r="E55" s="148">
        <v>168164.63806258631</v>
      </c>
      <c r="F55" s="149">
        <v>149101.66740743149</v>
      </c>
      <c r="G55" s="149">
        <v>141144.91301942084</v>
      </c>
      <c r="H55" s="149">
        <v>143677.88147388608</v>
      </c>
      <c r="I55" s="149">
        <v>169960.43140652883</v>
      </c>
      <c r="J55" s="149">
        <v>207086.00473087581</v>
      </c>
      <c r="K55" s="149">
        <v>255908.80740443835</v>
      </c>
      <c r="L55" s="149">
        <v>320522.42656919616</v>
      </c>
      <c r="M55" s="149">
        <v>356398.23065748683</v>
      </c>
      <c r="N55" s="149">
        <v>374590.59551399865</v>
      </c>
      <c r="O55" s="149">
        <v>387589.10746254819</v>
      </c>
      <c r="P55" s="149">
        <v>395418.2683116243</v>
      </c>
      <c r="Q55" s="149">
        <v>389959.13706950983</v>
      </c>
      <c r="R55" s="149">
        <v>376827.86206782458</v>
      </c>
      <c r="S55" s="149">
        <v>371469.58019226347</v>
      </c>
      <c r="T55" s="149">
        <v>364649.9541627086</v>
      </c>
      <c r="U55" s="149">
        <v>357469.19521526928</v>
      </c>
      <c r="V55" s="149">
        <v>316027.30791621195</v>
      </c>
      <c r="W55" s="149">
        <v>362476.6864630261</v>
      </c>
      <c r="X55" s="149">
        <v>364736.12759608269</v>
      </c>
      <c r="Y55" s="149">
        <v>343532.71074498509</v>
      </c>
      <c r="Z55" s="149">
        <v>304721.5429170162</v>
      </c>
      <c r="AA55" s="149">
        <v>246036.0201176001</v>
      </c>
      <c r="AB55" s="150">
        <v>190437.95413364033</v>
      </c>
      <c r="AC55" s="151">
        <v>148216048.06293935</v>
      </c>
      <c r="AD55" s="1">
        <v>77592781.501671031</v>
      </c>
      <c r="AF55" s="1" t="s">
        <v>1</v>
      </c>
      <c r="AG55" s="1">
        <v>12</v>
      </c>
    </row>
    <row r="56" spans="1:33" ht="15" x14ac:dyDescent="0.2">
      <c r="A56" s="191"/>
      <c r="B56" s="194"/>
      <c r="C56" s="100" t="s">
        <v>36</v>
      </c>
      <c r="D56" s="101">
        <v>4</v>
      </c>
      <c r="E56" s="145">
        <v>168838.32661304757</v>
      </c>
      <c r="F56" s="146">
        <v>150275.50915542239</v>
      </c>
      <c r="G56" s="146">
        <v>141464.96422827808</v>
      </c>
      <c r="H56" s="146">
        <v>141018.87484977016</v>
      </c>
      <c r="I56" s="146">
        <v>154760.98481937801</v>
      </c>
      <c r="J56" s="146">
        <v>168509.60045990651</v>
      </c>
      <c r="K56" s="146">
        <v>205907.99974836755</v>
      </c>
      <c r="L56" s="146">
        <v>275417.79075702926</v>
      </c>
      <c r="M56" s="146">
        <v>316934.12150254991</v>
      </c>
      <c r="N56" s="146">
        <v>345458.35890847503</v>
      </c>
      <c r="O56" s="146">
        <v>363102.54130986088</v>
      </c>
      <c r="P56" s="146">
        <v>370969.77058503299</v>
      </c>
      <c r="Q56" s="146">
        <v>366052.2773414852</v>
      </c>
      <c r="R56" s="146">
        <v>349898.29176846368</v>
      </c>
      <c r="S56" s="146">
        <v>331884.96492358169</v>
      </c>
      <c r="T56" s="146">
        <v>320917.90368380747</v>
      </c>
      <c r="U56" s="146">
        <v>313869.05178994744</v>
      </c>
      <c r="V56" s="146">
        <v>273392.99155909941</v>
      </c>
      <c r="W56" s="146">
        <v>324910.21611849021</v>
      </c>
      <c r="X56" s="146">
        <v>330740.87686094735</v>
      </c>
      <c r="Y56" s="146">
        <v>315380.4820249356</v>
      </c>
      <c r="Z56" s="146">
        <v>281013.47853920725</v>
      </c>
      <c r="AA56" s="146">
        <v>231690.49680629501</v>
      </c>
      <c r="AB56" s="147">
        <v>182605.3865475799</v>
      </c>
      <c r="AC56" s="152">
        <v>25700061.043603837</v>
      </c>
      <c r="AD56" s="1">
        <v>13418020.290280933</v>
      </c>
      <c r="AF56" s="1" t="s">
        <v>3</v>
      </c>
      <c r="AG56" s="1">
        <v>12</v>
      </c>
    </row>
    <row r="57" spans="1:33" ht="15" x14ac:dyDescent="0.2">
      <c r="A57" s="191"/>
      <c r="B57" s="194"/>
      <c r="C57" s="106" t="s">
        <v>37</v>
      </c>
      <c r="D57" s="107">
        <v>6</v>
      </c>
      <c r="E57" s="143">
        <v>182033.53834264341</v>
      </c>
      <c r="F57" s="143">
        <v>159589.4800927219</v>
      </c>
      <c r="G57" s="143">
        <v>147112.88240623972</v>
      </c>
      <c r="H57" s="143">
        <v>140418.09313145376</v>
      </c>
      <c r="I57" s="143">
        <v>143290.23235802515</v>
      </c>
      <c r="J57" s="143">
        <v>141209.17235067149</v>
      </c>
      <c r="K57" s="143">
        <v>157532.88121128731</v>
      </c>
      <c r="L57" s="143">
        <v>210670.19416993632</v>
      </c>
      <c r="M57" s="143">
        <v>248224.03336249897</v>
      </c>
      <c r="N57" s="143">
        <v>277665.10897939623</v>
      </c>
      <c r="O57" s="143">
        <v>298271.59146976005</v>
      </c>
      <c r="P57" s="143">
        <v>308449.10737692815</v>
      </c>
      <c r="Q57" s="143">
        <v>311675.00598479819</v>
      </c>
      <c r="R57" s="143">
        <v>301933.95219111413</v>
      </c>
      <c r="S57" s="143">
        <v>286856.29324712721</v>
      </c>
      <c r="T57" s="143">
        <v>275406.06490280171</v>
      </c>
      <c r="U57" s="143">
        <v>270146.33366510685</v>
      </c>
      <c r="V57" s="143">
        <v>241472.6839479809</v>
      </c>
      <c r="W57" s="143">
        <v>297998.84783565701</v>
      </c>
      <c r="X57" s="143">
        <v>315124.68686003087</v>
      </c>
      <c r="Y57" s="143">
        <v>303556.36084376642</v>
      </c>
      <c r="Z57" s="143">
        <v>267877.06977711251</v>
      </c>
      <c r="AA57" s="143">
        <v>211659.88581846809</v>
      </c>
      <c r="AB57" s="144">
        <v>164157.65885188436</v>
      </c>
      <c r="AC57" s="153">
        <v>33973986.955064461</v>
      </c>
      <c r="AD57" s="1">
        <v>16735786.112096805</v>
      </c>
      <c r="AF57" s="1" t="s">
        <v>2</v>
      </c>
      <c r="AG57" s="1">
        <v>12</v>
      </c>
    </row>
    <row r="58" spans="1:33" ht="15.75" thickBot="1" x14ac:dyDescent="0.25">
      <c r="A58" s="192"/>
      <c r="B58" s="203"/>
      <c r="C58" s="112" t="s">
        <v>34</v>
      </c>
      <c r="D58" s="113">
        <v>31</v>
      </c>
      <c r="E58" s="109">
        <v>5299011.935822363</v>
      </c>
      <c r="F58" s="109">
        <v>4689773.9327340815</v>
      </c>
      <c r="G58" s="109">
        <v>4412580.3247583881</v>
      </c>
      <c r="H58" s="109">
        <v>4423819.5691394107</v>
      </c>
      <c r="I58" s="109">
        <v>5047954.3929627687</v>
      </c>
      <c r="J58" s="109">
        <v>5870099.5352920471</v>
      </c>
      <c r="K58" s="109">
        <v>7142914.2417543996</v>
      </c>
      <c r="L58" s="109">
        <v>9096663.2860008553</v>
      </c>
      <c r="M58" s="109">
        <v>10241443.529992417</v>
      </c>
      <c r="N58" s="109">
        <v>10914226.595304249</v>
      </c>
      <c r="O58" s="109">
        <v>11381410.970771516</v>
      </c>
      <c r="P58" s="109">
        <v>11638357.361145811</v>
      </c>
      <c r="Q58" s="109">
        <v>11523401.023734435</v>
      </c>
      <c r="R58" s="109">
        <v>11124581.983644856</v>
      </c>
      <c r="S58" s="109">
        <v>10849538.803214623</v>
      </c>
      <c r="T58" s="109">
        <v>10593757.04156892</v>
      </c>
      <c r="U58" s="109">
        <v>10383207.308671085</v>
      </c>
      <c r="V58" s="109">
        <v>9178981.5361647345</v>
      </c>
      <c r="W58" s="109">
        <v>10699644.36721145</v>
      </c>
      <c r="X58" s="109">
        <v>10873170.308121711</v>
      </c>
      <c r="Y58" s="109">
        <v>10297047.018807027</v>
      </c>
      <c r="Z58" s="109">
        <v>9130468.7340768445</v>
      </c>
      <c r="AA58" s="109">
        <v>7363477.7246055901</v>
      </c>
      <c r="AB58" s="142">
        <v>5714564.5361080728</v>
      </c>
      <c r="AC58" s="152">
        <v>207890096.06160766</v>
      </c>
      <c r="AD58" s="152">
        <v>107746587.90404877</v>
      </c>
    </row>
    <row r="59" spans="1:33" s="5" customFormat="1" x14ac:dyDescent="0.2">
      <c r="AD59" s="173">
        <v>1141767956.7664964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32.25" thickBot="1" x14ac:dyDescent="0.25">
      <c r="A63" s="3" t="s">
        <v>109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>
        <v>46023</v>
      </c>
      <c r="B64" s="196"/>
      <c r="C64" s="13" t="s">
        <v>35</v>
      </c>
      <c r="D64" s="14">
        <v>20</v>
      </c>
      <c r="E64" s="10">
        <v>0.20206042673180852</v>
      </c>
      <c r="F64" s="15">
        <v>0.14205139425041255</v>
      </c>
      <c r="G64" s="15">
        <v>0.11470904215865262</v>
      </c>
      <c r="H64" s="15">
        <v>0.12008586954077353</v>
      </c>
      <c r="I64" s="15">
        <v>0.21016619357049859</v>
      </c>
      <c r="J64" s="15">
        <v>0.37895464822591907</v>
      </c>
      <c r="K64" s="15">
        <v>0.52680450115432242</v>
      </c>
      <c r="L64" s="15">
        <v>0.71030343214639435</v>
      </c>
      <c r="M64" s="15">
        <v>0.8296334455071076</v>
      </c>
      <c r="N64" s="15">
        <v>0.90242614904880358</v>
      </c>
      <c r="O64" s="15">
        <v>0.96340578810399469</v>
      </c>
      <c r="P64" s="15">
        <v>1</v>
      </c>
      <c r="Q64" s="15">
        <v>0.989879982087701</v>
      </c>
      <c r="R64" s="15">
        <v>0.95138741239700653</v>
      </c>
      <c r="S64" s="15">
        <v>0.93991549973342092</v>
      </c>
      <c r="T64" s="15">
        <v>0.91919117154724939</v>
      </c>
      <c r="U64" s="15">
        <v>0.8947761656190204</v>
      </c>
      <c r="V64" s="15">
        <v>0.69397947157046491</v>
      </c>
      <c r="W64" s="15">
        <v>0.83483797562804452</v>
      </c>
      <c r="X64" s="15">
        <v>0.90427276790465427</v>
      </c>
      <c r="Y64" s="15">
        <v>0.82826144672104551</v>
      </c>
      <c r="Z64" s="15">
        <v>0.6775202540338825</v>
      </c>
      <c r="AA64" s="15">
        <v>0.4546538418527063</v>
      </c>
      <c r="AB64" s="16">
        <v>0.25868348459632029</v>
      </c>
      <c r="AC64" s="12">
        <v>308.9592072826041</v>
      </c>
    </row>
    <row r="65" spans="1:29" ht="15" x14ac:dyDescent="0.2">
      <c r="A65" s="197"/>
      <c r="B65" s="197"/>
      <c r="C65" s="17" t="s">
        <v>36</v>
      </c>
      <c r="D65" s="18">
        <v>5</v>
      </c>
      <c r="E65" s="19">
        <v>0.23632858188502306</v>
      </c>
      <c r="F65" s="20">
        <v>0.16762479828513624</v>
      </c>
      <c r="G65" s="20">
        <v>0.13492413370235845</v>
      </c>
      <c r="H65" s="20">
        <v>0.13177601298057867</v>
      </c>
      <c r="I65" s="20">
        <v>0.17144440413060577</v>
      </c>
      <c r="J65" s="20">
        <v>0.22265013875731665</v>
      </c>
      <c r="K65" s="20">
        <v>0.33451974551388014</v>
      </c>
      <c r="L65" s="20">
        <v>0.54217199962186791</v>
      </c>
      <c r="M65" s="20">
        <v>0.68447297195728229</v>
      </c>
      <c r="N65" s="20">
        <v>0.79128544583866089</v>
      </c>
      <c r="O65" s="20">
        <v>0.8648359664551204</v>
      </c>
      <c r="P65" s="20">
        <v>0.8993546868948602</v>
      </c>
      <c r="Q65" s="20">
        <v>0.89140401652388135</v>
      </c>
      <c r="R65" s="20">
        <v>0.83629027831569958</v>
      </c>
      <c r="S65" s="20">
        <v>0.77383102327502429</v>
      </c>
      <c r="T65" s="20">
        <v>0.72626645831901404</v>
      </c>
      <c r="U65" s="20">
        <v>0.69423673702790367</v>
      </c>
      <c r="V65" s="20">
        <v>0.54206334179057758</v>
      </c>
      <c r="W65" s="20">
        <v>0.69148982747389165</v>
      </c>
      <c r="X65" s="20">
        <v>0.76138973250830189</v>
      </c>
      <c r="Y65" s="20">
        <v>0.71248380528769062</v>
      </c>
      <c r="Z65" s="20">
        <v>0.5883593744461646</v>
      </c>
      <c r="AA65" s="20">
        <v>0.41690994014212074</v>
      </c>
      <c r="AB65" s="21">
        <v>0.26645962865035222</v>
      </c>
      <c r="AC65" s="12">
        <v>65.412865248916575</v>
      </c>
    </row>
    <row r="66" spans="1:29" ht="15" x14ac:dyDescent="0.2">
      <c r="A66" s="197"/>
      <c r="B66" s="197"/>
      <c r="C66" s="22" t="s">
        <v>37</v>
      </c>
      <c r="D66" s="23">
        <v>6</v>
      </c>
      <c r="E66" s="24">
        <v>0.23952323117308491</v>
      </c>
      <c r="F66" s="25">
        <v>0.16937303821627872</v>
      </c>
      <c r="G66" s="25">
        <v>0.12638921339833117</v>
      </c>
      <c r="H66" s="25">
        <v>0.10565260171775931</v>
      </c>
      <c r="I66" s="25">
        <v>0.11562539611097886</v>
      </c>
      <c r="J66" s="25">
        <v>0.13202962052973874</v>
      </c>
      <c r="K66" s="25">
        <v>0.16388513677935848</v>
      </c>
      <c r="L66" s="25">
        <v>0.31144599222316327</v>
      </c>
      <c r="M66" s="25">
        <v>0.44349104081961821</v>
      </c>
      <c r="N66" s="25">
        <v>0.54319097074049649</v>
      </c>
      <c r="O66" s="25">
        <v>0.60884641706439513</v>
      </c>
      <c r="P66" s="25">
        <v>0.65462433877504012</v>
      </c>
      <c r="Q66" s="25">
        <v>0.66814891789819009</v>
      </c>
      <c r="R66" s="25">
        <v>0.64517323180464303</v>
      </c>
      <c r="S66" s="25">
        <v>0.59200186736801719</v>
      </c>
      <c r="T66" s="25">
        <v>0.55310543701592896</v>
      </c>
      <c r="U66" s="25">
        <v>0.53457542115038492</v>
      </c>
      <c r="V66" s="25">
        <v>0.40240072098662155</v>
      </c>
      <c r="W66" s="25">
        <v>0.5706935379156477</v>
      </c>
      <c r="X66" s="25">
        <v>0.68163775939969129</v>
      </c>
      <c r="Y66" s="25">
        <v>0.64405272420766624</v>
      </c>
      <c r="Z66" s="25">
        <v>0.51679420143751742</v>
      </c>
      <c r="AA66" s="25">
        <v>0.34777474637606326</v>
      </c>
      <c r="AB66" s="26">
        <v>0.20132461942468344</v>
      </c>
      <c r="AC66" s="12">
        <v>59.830561095199791</v>
      </c>
    </row>
    <row r="67" spans="1:29" ht="15" thickBot="1" x14ac:dyDescent="0.25">
      <c r="A67" s="198"/>
      <c r="B67" s="198"/>
      <c r="C67" s="27" t="s">
        <v>34</v>
      </c>
      <c r="D67" s="28">
        <v>31</v>
      </c>
      <c r="E67" s="29">
        <v>6.6599908310997957</v>
      </c>
      <c r="F67" s="29">
        <v>4.6953901057316045</v>
      </c>
      <c r="G67" s="29">
        <v>3.7271367920748313</v>
      </c>
      <c r="H67" s="29">
        <v>3.6945130660249199</v>
      </c>
      <c r="I67" s="29">
        <v>5.7542982687288742</v>
      </c>
      <c r="J67" s="29">
        <v>9.4845213814833969</v>
      </c>
      <c r="K67" s="29">
        <v>13.191999571332</v>
      </c>
      <c r="L67" s="29">
        <v>18.785604594376206</v>
      </c>
      <c r="M67" s="29">
        <v>22.675980014846274</v>
      </c>
      <c r="N67" s="29">
        <v>25.264096034612354</v>
      </c>
      <c r="O67" s="29">
        <v>27.24537409674187</v>
      </c>
      <c r="P67" s="29">
        <v>28.42451946712454</v>
      </c>
      <c r="Q67" s="29">
        <v>28.263513231762566</v>
      </c>
      <c r="R67" s="29">
        <v>27.080239030346487</v>
      </c>
      <c r="S67" s="29">
        <v>26.219476315251644</v>
      </c>
      <c r="T67" s="29">
        <v>25.333788344635632</v>
      </c>
      <c r="U67" s="29">
        <v>24.574159524422235</v>
      </c>
      <c r="V67" s="29">
        <v>19.004310466281918</v>
      </c>
      <c r="W67" s="29">
        <v>23.578369877424237</v>
      </c>
      <c r="X67" s="29">
        <v>25.982230577032741</v>
      </c>
      <c r="Y67" s="29">
        <v>23.991964306105359</v>
      </c>
      <c r="Z67" s="29">
        <v>19.592967161533579</v>
      </c>
      <c r="AA67" s="29">
        <v>13.264275016021109</v>
      </c>
      <c r="AB67" s="29">
        <v>7.7139155517262683</v>
      </c>
      <c r="AC67" s="30">
        <v>434.2026336267204</v>
      </c>
    </row>
    <row r="68" spans="1:29" ht="15" x14ac:dyDescent="0.2">
      <c r="A68" s="196">
        <v>46054</v>
      </c>
      <c r="B68" s="197"/>
      <c r="C68" s="13" t="s">
        <v>35</v>
      </c>
      <c r="D68" s="14">
        <v>20</v>
      </c>
      <c r="E68" s="24">
        <v>0.20382962403106153</v>
      </c>
      <c r="F68" s="25">
        <v>0.15093764413916558</v>
      </c>
      <c r="G68" s="25">
        <v>0.12736239180904366</v>
      </c>
      <c r="H68" s="25">
        <v>0.14062796932238411</v>
      </c>
      <c r="I68" s="25">
        <v>0.30035967440753825</v>
      </c>
      <c r="J68" s="25">
        <v>0.62825721733634465</v>
      </c>
      <c r="K68" s="25">
        <v>0.69691026964578007</v>
      </c>
      <c r="L68" s="25">
        <v>0.79790948888811009</v>
      </c>
      <c r="M68" s="25">
        <v>0.88153722974544213</v>
      </c>
      <c r="N68" s="25">
        <v>0.92572471518803778</v>
      </c>
      <c r="O68" s="25">
        <v>0.97395204963578985</v>
      </c>
      <c r="P68" s="25">
        <v>1</v>
      </c>
      <c r="Q68" s="25">
        <v>0.96094952840838666</v>
      </c>
      <c r="R68" s="25">
        <v>0.93653274755276161</v>
      </c>
      <c r="S68" s="25">
        <v>0.94805872837893124</v>
      </c>
      <c r="T68" s="25">
        <v>0.94438896271181649</v>
      </c>
      <c r="U68" s="25">
        <v>0.932708066271559</v>
      </c>
      <c r="V68" s="25">
        <v>0.7357659034281564</v>
      </c>
      <c r="W68" s="25">
        <v>0.85568698682155242</v>
      </c>
      <c r="X68" s="25">
        <v>0.94633529025975105</v>
      </c>
      <c r="Y68" s="25">
        <v>0.87680483667329356</v>
      </c>
      <c r="Z68" s="25">
        <v>0.7114243101154778</v>
      </c>
      <c r="AA68" s="25">
        <v>0.47091076517881192</v>
      </c>
      <c r="AB68" s="26">
        <v>0.27083003656661292</v>
      </c>
      <c r="AC68" s="12">
        <v>328.35608873031612</v>
      </c>
    </row>
    <row r="69" spans="1:29" ht="15" x14ac:dyDescent="0.2">
      <c r="A69" s="197"/>
      <c r="B69" s="197"/>
      <c r="C69" s="17" t="s">
        <v>36</v>
      </c>
      <c r="D69" s="18">
        <v>4</v>
      </c>
      <c r="E69" s="24">
        <v>0.25470431366746304</v>
      </c>
      <c r="F69" s="25">
        <v>0.19393107063181117</v>
      </c>
      <c r="G69" s="25">
        <v>0.15883007424906587</v>
      </c>
      <c r="H69" s="25">
        <v>0.15184533478850018</v>
      </c>
      <c r="I69" s="25">
        <v>0.21086225789565477</v>
      </c>
      <c r="J69" s="25">
        <v>0.30706515187968486</v>
      </c>
      <c r="K69" s="25">
        <v>0.45136792381773505</v>
      </c>
      <c r="L69" s="25">
        <v>0.66610960246399509</v>
      </c>
      <c r="M69" s="25">
        <v>0.81642573558358145</v>
      </c>
      <c r="N69" s="25">
        <v>0.90263515661257876</v>
      </c>
      <c r="O69" s="25">
        <v>0.96388203690741681</v>
      </c>
      <c r="P69" s="25">
        <v>0.98543061851451741</v>
      </c>
      <c r="Q69" s="25">
        <v>0.96660605048670856</v>
      </c>
      <c r="R69" s="25">
        <v>0.90504693632225586</v>
      </c>
      <c r="S69" s="25">
        <v>0.83142894100524045</v>
      </c>
      <c r="T69" s="25">
        <v>0.79507253320866622</v>
      </c>
      <c r="U69" s="25">
        <v>0.77052748756355227</v>
      </c>
      <c r="V69" s="25">
        <v>0.61449945913962234</v>
      </c>
      <c r="W69" s="25">
        <v>0.73405811533800192</v>
      </c>
      <c r="X69" s="25">
        <v>0.81716866309185232</v>
      </c>
      <c r="Y69" s="25">
        <v>0.76285266594254098</v>
      </c>
      <c r="Z69" s="25">
        <v>0.64085748055537739</v>
      </c>
      <c r="AA69" s="25">
        <v>0.46516166770133094</v>
      </c>
      <c r="AB69" s="26">
        <v>0.30746953003440447</v>
      </c>
      <c r="AC69" s="12">
        <v>58.695355229606228</v>
      </c>
    </row>
    <row r="70" spans="1:29" ht="15" x14ac:dyDescent="0.2">
      <c r="A70" s="197"/>
      <c r="B70" s="197"/>
      <c r="C70" s="22" t="s">
        <v>37</v>
      </c>
      <c r="D70" s="23">
        <v>4</v>
      </c>
      <c r="E70" s="24">
        <v>0.25526698146096183</v>
      </c>
      <c r="F70" s="25">
        <v>0.18368556608001907</v>
      </c>
      <c r="G70" s="25">
        <v>0.14243282603185242</v>
      </c>
      <c r="H70" s="25">
        <v>0.12222625043916366</v>
      </c>
      <c r="I70" s="25">
        <v>0.13224613546576058</v>
      </c>
      <c r="J70" s="25">
        <v>0.15942332419189051</v>
      </c>
      <c r="K70" s="25">
        <v>0.22760456428041803</v>
      </c>
      <c r="L70" s="25">
        <v>0.38907698886137815</v>
      </c>
      <c r="M70" s="25">
        <v>0.54255081952297302</v>
      </c>
      <c r="N70" s="25">
        <v>0.65574939224782625</v>
      </c>
      <c r="O70" s="25">
        <v>0.72536641936834312</v>
      </c>
      <c r="P70" s="25">
        <v>0.76073922879517564</v>
      </c>
      <c r="Q70" s="25">
        <v>0.76434557457321528</v>
      </c>
      <c r="R70" s="25">
        <v>0.73745521941454439</v>
      </c>
      <c r="S70" s="25">
        <v>0.67667401094638013</v>
      </c>
      <c r="T70" s="25">
        <v>0.63624459627025465</v>
      </c>
      <c r="U70" s="25">
        <v>0.61748409518258807</v>
      </c>
      <c r="V70" s="25">
        <v>0.50016780398127914</v>
      </c>
      <c r="W70" s="25">
        <v>0.65827754484101297</v>
      </c>
      <c r="X70" s="25">
        <v>0.78490711992898721</v>
      </c>
      <c r="Y70" s="25">
        <v>0.74830535182727165</v>
      </c>
      <c r="Z70" s="25">
        <v>0.59759986224614237</v>
      </c>
      <c r="AA70" s="25">
        <v>0.37990022364929354</v>
      </c>
      <c r="AB70" s="26">
        <v>0.20420787779997332</v>
      </c>
      <c r="AC70" s="12">
        <v>46.407751109626822</v>
      </c>
    </row>
    <row r="71" spans="1:29" ht="15" thickBot="1" x14ac:dyDescent="0.25">
      <c r="A71" s="198"/>
      <c r="B71" s="198"/>
      <c r="C71" s="27" t="s">
        <v>34</v>
      </c>
      <c r="D71" s="28">
        <v>28</v>
      </c>
      <c r="E71" s="29">
        <v>6.1164776611349305</v>
      </c>
      <c r="F71" s="29">
        <v>4.5292194296306327</v>
      </c>
      <c r="G71" s="29">
        <v>3.7522994373045462</v>
      </c>
      <c r="H71" s="29">
        <v>3.9088457273583375</v>
      </c>
      <c r="I71" s="29">
        <v>7.3796270615964268</v>
      </c>
      <c r="J71" s="29">
        <v>14.431098251013195</v>
      </c>
      <c r="K71" s="29">
        <v>16.654095345308214</v>
      </c>
      <c r="L71" s="29">
        <v>20.178936143063694</v>
      </c>
      <c r="M71" s="29">
        <v>23.066650815335063</v>
      </c>
      <c r="N71" s="29">
        <v>24.748032499202377</v>
      </c>
      <c r="O71" s="29">
        <v>26.236034817818833</v>
      </c>
      <c r="P71" s="29">
        <v>26.984679389238771</v>
      </c>
      <c r="Q71" s="29">
        <v>26.142797068407429</v>
      </c>
      <c r="R71" s="29">
        <v>25.300663574002431</v>
      </c>
      <c r="S71" s="29">
        <v>24.993586375385107</v>
      </c>
      <c r="T71" s="29">
        <v>24.613047772152012</v>
      </c>
      <c r="U71" s="29">
        <v>24.206207656415742</v>
      </c>
      <c r="V71" s="29">
        <v>19.173987121046736</v>
      </c>
      <c r="W71" s="29">
        <v>22.683082377147109</v>
      </c>
      <c r="X71" s="29">
        <v>25.335008937278378</v>
      </c>
      <c r="Y71" s="29">
        <v>23.580728804545121</v>
      </c>
      <c r="Z71" s="29">
        <v>19.182315573515638</v>
      </c>
      <c r="AA71" s="29">
        <v>12.798462868978735</v>
      </c>
      <c r="AB71" s="29">
        <v>7.4633103626697697</v>
      </c>
      <c r="AC71" s="30">
        <v>433.4591950695492</v>
      </c>
    </row>
    <row r="72" spans="1:29" ht="15" x14ac:dyDescent="0.2">
      <c r="A72" s="196">
        <v>46082</v>
      </c>
      <c r="B72" s="196"/>
      <c r="C72" s="13" t="s">
        <v>35</v>
      </c>
      <c r="D72" s="14">
        <v>21</v>
      </c>
      <c r="E72" s="24">
        <v>0.39117378039390904</v>
      </c>
      <c r="F72" s="25">
        <v>0.34977191389720425</v>
      </c>
      <c r="G72" s="25">
        <v>0.33167593797955802</v>
      </c>
      <c r="H72" s="25">
        <v>0.34213581896824091</v>
      </c>
      <c r="I72" s="25">
        <v>0.45254775215523685</v>
      </c>
      <c r="J72" s="25">
        <v>0.6663182045295708</v>
      </c>
      <c r="K72" s="25">
        <v>0.74209503116548503</v>
      </c>
      <c r="L72" s="25">
        <v>0.84583396868140837</v>
      </c>
      <c r="M72" s="25">
        <v>0.91208429041667516</v>
      </c>
      <c r="N72" s="25">
        <v>0.94293876199851734</v>
      </c>
      <c r="O72" s="25">
        <v>0.97608548226231218</v>
      </c>
      <c r="P72" s="25">
        <v>1</v>
      </c>
      <c r="Q72" s="25">
        <v>0.97582142458351251</v>
      </c>
      <c r="R72" s="25">
        <v>0.95451356850504032</v>
      </c>
      <c r="S72" s="25">
        <v>0.96027627565112283</v>
      </c>
      <c r="T72" s="25">
        <v>0.95785337554349947</v>
      </c>
      <c r="U72" s="25">
        <v>0.94841228846207726</v>
      </c>
      <c r="V72" s="25">
        <v>0.79477362075447211</v>
      </c>
      <c r="W72" s="25">
        <v>0.88779947755217259</v>
      </c>
      <c r="X72" s="25">
        <v>0.9429018385483896</v>
      </c>
      <c r="Y72" s="25">
        <v>0.89088148123765998</v>
      </c>
      <c r="Z72" s="25">
        <v>0.76457855495798288</v>
      </c>
      <c r="AA72" s="25">
        <v>0.58697115119381149</v>
      </c>
      <c r="AB72" s="26">
        <v>0.43454899702635014</v>
      </c>
      <c r="AC72" s="12">
        <v>379.09185292574841</v>
      </c>
    </row>
    <row r="73" spans="1:29" ht="15" x14ac:dyDescent="0.2">
      <c r="A73" s="197"/>
      <c r="B73" s="197"/>
      <c r="C73" s="17" t="s">
        <v>36</v>
      </c>
      <c r="D73" s="18">
        <v>4</v>
      </c>
      <c r="E73" s="24">
        <v>0.42375140432754926</v>
      </c>
      <c r="F73" s="25">
        <v>0.37555999853910532</v>
      </c>
      <c r="G73" s="25">
        <v>0.35060041335931813</v>
      </c>
      <c r="H73" s="25">
        <v>0.35017356775753622</v>
      </c>
      <c r="I73" s="25">
        <v>0.39708677204900322</v>
      </c>
      <c r="J73" s="25">
        <v>0.46416702465054199</v>
      </c>
      <c r="K73" s="25">
        <v>0.57293960581049619</v>
      </c>
      <c r="L73" s="25">
        <v>0.74956430751034842</v>
      </c>
      <c r="M73" s="25">
        <v>0.85904313906614349</v>
      </c>
      <c r="N73" s="25">
        <v>0.92121546484384653</v>
      </c>
      <c r="O73" s="25">
        <v>0.95923375678921663</v>
      </c>
      <c r="P73" s="25">
        <v>0.98408584346585226</v>
      </c>
      <c r="Q73" s="25">
        <v>0.96887325937840862</v>
      </c>
      <c r="R73" s="25">
        <v>0.92237159625686771</v>
      </c>
      <c r="S73" s="25">
        <v>0.87855902718945611</v>
      </c>
      <c r="T73" s="25">
        <v>0.84484144558221996</v>
      </c>
      <c r="U73" s="25">
        <v>0.8210632024505462</v>
      </c>
      <c r="V73" s="25">
        <v>0.69254148609123345</v>
      </c>
      <c r="W73" s="25">
        <v>0.78589803725223317</v>
      </c>
      <c r="X73" s="25">
        <v>0.83693602302171355</v>
      </c>
      <c r="Y73" s="25">
        <v>0.79672470343028645</v>
      </c>
      <c r="Z73" s="25">
        <v>0.70006294030773331</v>
      </c>
      <c r="AA73" s="25">
        <v>0.56251025773275631</v>
      </c>
      <c r="AB73" s="26">
        <v>0.43734856976386133</v>
      </c>
      <c r="AC73" s="12">
        <v>66.620607386505085</v>
      </c>
    </row>
    <row r="74" spans="1:29" ht="15" x14ac:dyDescent="0.2">
      <c r="A74" s="197"/>
      <c r="B74" s="197"/>
      <c r="C74" s="22" t="s">
        <v>37</v>
      </c>
      <c r="D74" s="23">
        <v>6</v>
      </c>
      <c r="E74" s="24">
        <v>0.41108821413546076</v>
      </c>
      <c r="F74" s="25">
        <v>0.36214948568244909</v>
      </c>
      <c r="G74" s="25">
        <v>0.33417328092353321</v>
      </c>
      <c r="H74" s="25">
        <v>0.32033728467317701</v>
      </c>
      <c r="I74" s="25">
        <v>0.3318015202202671</v>
      </c>
      <c r="J74" s="25">
        <v>0.35249170190164597</v>
      </c>
      <c r="K74" s="25">
        <v>0.40189042342990361</v>
      </c>
      <c r="L74" s="25">
        <v>0.53778549505541962</v>
      </c>
      <c r="M74" s="25">
        <v>0.66157368685669693</v>
      </c>
      <c r="N74" s="25">
        <v>0.74934229460414425</v>
      </c>
      <c r="O74" s="25">
        <v>0.79860490138920748</v>
      </c>
      <c r="P74" s="25">
        <v>0.82189088947818179</v>
      </c>
      <c r="Q74" s="25">
        <v>0.81766924331873392</v>
      </c>
      <c r="R74" s="25">
        <v>0.79466425232666393</v>
      </c>
      <c r="S74" s="25">
        <v>0.74895443402158224</v>
      </c>
      <c r="T74" s="25">
        <v>0.71983254131637542</v>
      </c>
      <c r="U74" s="25">
        <v>0.70880992324033909</v>
      </c>
      <c r="V74" s="25">
        <v>0.60477105034666556</v>
      </c>
      <c r="W74" s="25">
        <v>0.72597696973568093</v>
      </c>
      <c r="X74" s="25">
        <v>0.80560289829268994</v>
      </c>
      <c r="Y74" s="25">
        <v>0.77274381699172867</v>
      </c>
      <c r="Z74" s="25">
        <v>0.66190868951864201</v>
      </c>
      <c r="AA74" s="25">
        <v>0.5075434348494815</v>
      </c>
      <c r="AB74" s="26">
        <v>0.38270347917997566</v>
      </c>
      <c r="AC74" s="12">
        <v>86.005859468931874</v>
      </c>
    </row>
    <row r="75" spans="1:29" ht="15" thickBot="1" x14ac:dyDescent="0.25">
      <c r="A75" s="198"/>
      <c r="B75" s="198"/>
      <c r="C75" s="27" t="s">
        <v>34</v>
      </c>
      <c r="D75" s="28">
        <v>31</v>
      </c>
      <c r="E75" s="29">
        <v>12.376184290395052</v>
      </c>
      <c r="F75" s="29">
        <v>11.020347100092405</v>
      </c>
      <c r="G75" s="29">
        <v>10.37263603654919</v>
      </c>
      <c r="H75" s="29">
        <v>10.507570177402267</v>
      </c>
      <c r="I75" s="29">
        <v>13.082659004777589</v>
      </c>
      <c r="J75" s="29">
        <v>17.96430060513303</v>
      </c>
      <c r="K75" s="29">
        <v>20.287096618296591</v>
      </c>
      <c r="L75" s="29">
        <v>23.987483542683485</v>
      </c>
      <c r="M75" s="29">
        <v>26.559384776154936</v>
      </c>
      <c r="N75" s="29">
        <v>27.982629628969114</v>
      </c>
      <c r="O75" s="29">
        <v>29.126359563000669</v>
      </c>
      <c r="P75" s="29">
        <v>29.867688710732502</v>
      </c>
      <c r="Q75" s="29">
        <v>29.273758413679801</v>
      </c>
      <c r="R75" s="29">
        <v>28.502256837593301</v>
      </c>
      <c r="S75" s="29">
        <v>28.173764501560896</v>
      </c>
      <c r="T75" s="29">
        <v>27.813281916640619</v>
      </c>
      <c r="U75" s="29">
        <v>27.453770406947839</v>
      </c>
      <c r="V75" s="29">
        <v>23.08903828228884</v>
      </c>
      <c r="W75" s="29">
        <v>26.143242996018643</v>
      </c>
      <c r="X75" s="29">
        <v>27.982300091359175</v>
      </c>
      <c r="Y75" s="29">
        <v>26.531872821662375</v>
      </c>
      <c r="Z75" s="29">
        <v>22.827853552460425</v>
      </c>
      <c r="AA75" s="29">
        <v>17.621695815097954</v>
      </c>
      <c r="AB75" s="29">
        <v>13.171144091688653</v>
      </c>
      <c r="AC75" s="30">
        <v>531.7183197811853</v>
      </c>
    </row>
    <row r="76" spans="1:29" ht="15" x14ac:dyDescent="0.2">
      <c r="A76" s="196">
        <v>46113</v>
      </c>
      <c r="B76" s="197"/>
      <c r="C76" s="13" t="s">
        <v>35</v>
      </c>
      <c r="D76" s="14">
        <v>20</v>
      </c>
      <c r="E76" s="24">
        <v>0.39424644967671141</v>
      </c>
      <c r="F76" s="25">
        <v>0.35323322006192942</v>
      </c>
      <c r="G76" s="25">
        <v>0.33618604739017327</v>
      </c>
      <c r="H76" s="25">
        <v>0.34693201881531616</v>
      </c>
      <c r="I76" s="25">
        <v>0.45527217750420301</v>
      </c>
      <c r="J76" s="25">
        <v>0.66328767642175368</v>
      </c>
      <c r="K76" s="25">
        <v>0.7399898131954773</v>
      </c>
      <c r="L76" s="25">
        <v>0.85252228485664738</v>
      </c>
      <c r="M76" s="25">
        <v>0.91722069892920444</v>
      </c>
      <c r="N76" s="25">
        <v>0.9477674168107737</v>
      </c>
      <c r="O76" s="25">
        <v>0.98010511681446733</v>
      </c>
      <c r="P76" s="25">
        <v>1</v>
      </c>
      <c r="Q76" s="25">
        <v>0.97856370829374451</v>
      </c>
      <c r="R76" s="25">
        <v>0.95612241419374655</v>
      </c>
      <c r="S76" s="25">
        <v>0.95789428243679231</v>
      </c>
      <c r="T76" s="25">
        <v>0.95360055177327741</v>
      </c>
      <c r="U76" s="25">
        <v>0.93870167486831613</v>
      </c>
      <c r="V76" s="25">
        <v>0.79359742304241843</v>
      </c>
      <c r="W76" s="25">
        <v>0.90489760260041696</v>
      </c>
      <c r="X76" s="25">
        <v>0.94558670738804851</v>
      </c>
      <c r="Y76" s="25">
        <v>0.89151191283158415</v>
      </c>
      <c r="Z76" s="25">
        <v>0.76345752473002659</v>
      </c>
      <c r="AA76" s="25">
        <v>0.58835967224161889</v>
      </c>
      <c r="AB76" s="26">
        <v>0.44035721205952005</v>
      </c>
      <c r="AC76" s="12">
        <v>361.9882721387234</v>
      </c>
    </row>
    <row r="77" spans="1:29" ht="15" x14ac:dyDescent="0.2">
      <c r="A77" s="197"/>
      <c r="B77" s="197"/>
      <c r="C77" s="17" t="s">
        <v>36</v>
      </c>
      <c r="D77" s="18">
        <v>4</v>
      </c>
      <c r="E77" s="24">
        <v>0.40587062989697781</v>
      </c>
      <c r="F77" s="25">
        <v>0.35849403844044264</v>
      </c>
      <c r="G77" s="25">
        <v>0.3356399824005632</v>
      </c>
      <c r="H77" s="25">
        <v>0.33517950505188865</v>
      </c>
      <c r="I77" s="25">
        <v>0.36961474039880199</v>
      </c>
      <c r="J77" s="25">
        <v>0.41219398581667444</v>
      </c>
      <c r="K77" s="25">
        <v>0.51010781159647667</v>
      </c>
      <c r="L77" s="25">
        <v>0.68215980871093385</v>
      </c>
      <c r="M77" s="25">
        <v>0.78489629491377932</v>
      </c>
      <c r="N77" s="25">
        <v>0.86162692894035464</v>
      </c>
      <c r="O77" s="25">
        <v>0.91291483322327871</v>
      </c>
      <c r="P77" s="25">
        <v>0.93086219183249208</v>
      </c>
      <c r="Q77" s="25">
        <v>0.92663293761755794</v>
      </c>
      <c r="R77" s="25">
        <v>0.88840934636801006</v>
      </c>
      <c r="S77" s="25">
        <v>0.83521273255767503</v>
      </c>
      <c r="T77" s="25">
        <v>0.8048547400444076</v>
      </c>
      <c r="U77" s="25">
        <v>0.788512921839579</v>
      </c>
      <c r="V77" s="25">
        <v>0.67794221947440303</v>
      </c>
      <c r="W77" s="25">
        <v>0.79146709164193685</v>
      </c>
      <c r="X77" s="25">
        <v>0.8231486798898271</v>
      </c>
      <c r="Y77" s="25">
        <v>0.77939612358604549</v>
      </c>
      <c r="Z77" s="25">
        <v>0.68963943781384218</v>
      </c>
      <c r="AA77" s="25">
        <v>0.56223742279213096</v>
      </c>
      <c r="AB77" s="26">
        <v>0.44261814611625366</v>
      </c>
      <c r="AC77" s="12">
        <v>63.638530203857329</v>
      </c>
    </row>
    <row r="78" spans="1:29" ht="15" x14ac:dyDescent="0.2">
      <c r="A78" s="197"/>
      <c r="B78" s="197"/>
      <c r="C78" s="22" t="s">
        <v>37</v>
      </c>
      <c r="D78" s="23">
        <v>6</v>
      </c>
      <c r="E78" s="24">
        <v>0.40911634752002024</v>
      </c>
      <c r="F78" s="25">
        <v>0.35708020999654766</v>
      </c>
      <c r="G78" s="25">
        <v>0.32922166760821525</v>
      </c>
      <c r="H78" s="25">
        <v>0.32056692151237226</v>
      </c>
      <c r="I78" s="25">
        <v>0.33054871488066084</v>
      </c>
      <c r="J78" s="25">
        <v>0.33717394864625438</v>
      </c>
      <c r="K78" s="25">
        <v>0.38564664500540202</v>
      </c>
      <c r="L78" s="25">
        <v>0.51867456922783228</v>
      </c>
      <c r="M78" s="25">
        <v>0.62124936767165317</v>
      </c>
      <c r="N78" s="25">
        <v>0.69671632538588357</v>
      </c>
      <c r="O78" s="25">
        <v>0.74828614578105324</v>
      </c>
      <c r="P78" s="25">
        <v>0.77573760373591583</v>
      </c>
      <c r="Q78" s="25">
        <v>0.78611879763044812</v>
      </c>
      <c r="R78" s="25">
        <v>0.76545227505109348</v>
      </c>
      <c r="S78" s="25">
        <v>0.71726340494837604</v>
      </c>
      <c r="T78" s="25">
        <v>0.68484419985090605</v>
      </c>
      <c r="U78" s="25">
        <v>0.67191166003878322</v>
      </c>
      <c r="V78" s="25">
        <v>0.57479577282301608</v>
      </c>
      <c r="W78" s="25">
        <v>0.6975876926876674</v>
      </c>
      <c r="X78" s="25">
        <v>0.77390798269877326</v>
      </c>
      <c r="Y78" s="25">
        <v>0.74561184910997003</v>
      </c>
      <c r="Z78" s="25">
        <v>0.6459940113121545</v>
      </c>
      <c r="AA78" s="25">
        <v>0.50149821870609212</v>
      </c>
      <c r="AB78" s="26">
        <v>0.38146200074513842</v>
      </c>
      <c r="AC78" s="12">
        <v>82.658797995445383</v>
      </c>
    </row>
    <row r="79" spans="1:29" ht="15" thickBot="1" x14ac:dyDescent="0.25">
      <c r="A79" s="198"/>
      <c r="B79" s="198"/>
      <c r="C79" s="27" t="s">
        <v>34</v>
      </c>
      <c r="D79" s="28">
        <v>30</v>
      </c>
      <c r="E79" s="29">
        <v>11.96310959824226</v>
      </c>
      <c r="F79" s="29">
        <v>10.641121814979645</v>
      </c>
      <c r="G79" s="29">
        <v>10.041610883055011</v>
      </c>
      <c r="H79" s="29">
        <v>10.202759925588111</v>
      </c>
      <c r="I79" s="29">
        <v>12.567194800963234</v>
      </c>
      <c r="J79" s="29">
        <v>16.937573163579298</v>
      </c>
      <c r="K79" s="29">
        <v>19.154107380327865</v>
      </c>
      <c r="L79" s="29">
        <v>22.891132347343678</v>
      </c>
      <c r="M79" s="29">
        <v>25.211495364269126</v>
      </c>
      <c r="N79" s="29">
        <v>26.582154004292192</v>
      </c>
      <c r="O79" s="29">
        <v>27.743478543868779</v>
      </c>
      <c r="P79" s="29">
        <v>28.377874389745465</v>
      </c>
      <c r="Q79" s="29">
        <v>27.994518702127813</v>
      </c>
      <c r="R79" s="29">
        <v>27.268799319653532</v>
      </c>
      <c r="S79" s="29">
        <v>26.802317008656804</v>
      </c>
      <c r="T79" s="29">
        <v>26.400495194748615</v>
      </c>
      <c r="U79" s="29">
        <v>25.959555144957335</v>
      </c>
      <c r="V79" s="29">
        <v>22.032491975684078</v>
      </c>
      <c r="W79" s="29">
        <v>25.449346574702091</v>
      </c>
      <c r="X79" s="29">
        <v>26.847776763512918</v>
      </c>
      <c r="Y79" s="29">
        <v>25.421493845635688</v>
      </c>
      <c r="Z79" s="29">
        <v>21.903672313728826</v>
      </c>
      <c r="AA79" s="29">
        <v>17.025132448237457</v>
      </c>
      <c r="AB79" s="29">
        <v>12.866388830126246</v>
      </c>
      <c r="AC79" s="30">
        <v>508.28560033802597</v>
      </c>
    </row>
    <row r="80" spans="1:29" ht="15" x14ac:dyDescent="0.2">
      <c r="A80" s="196">
        <v>46143</v>
      </c>
      <c r="B80" s="196"/>
      <c r="C80" s="13" t="s">
        <v>35</v>
      </c>
      <c r="D80" s="14">
        <v>19</v>
      </c>
      <c r="E80" s="24">
        <v>0.25923494351173082</v>
      </c>
      <c r="F80" s="25">
        <v>0.20782082690552695</v>
      </c>
      <c r="G80" s="25">
        <v>0.18670390587594263</v>
      </c>
      <c r="H80" s="25">
        <v>0.20192406462096604</v>
      </c>
      <c r="I80" s="25">
        <v>0.34326492261822517</v>
      </c>
      <c r="J80" s="25">
        <v>0.61167272505539882</v>
      </c>
      <c r="K80" s="25">
        <v>0.69658191723084628</v>
      </c>
      <c r="L80" s="25">
        <v>0.82096092424440192</v>
      </c>
      <c r="M80" s="25">
        <v>0.89908651306743625</v>
      </c>
      <c r="N80" s="25">
        <v>0.93485002589235844</v>
      </c>
      <c r="O80" s="25">
        <v>0.97500341689100456</v>
      </c>
      <c r="P80" s="25">
        <v>1</v>
      </c>
      <c r="Q80" s="25">
        <v>0.96805188364432471</v>
      </c>
      <c r="R80" s="25">
        <v>0.94063427639030539</v>
      </c>
      <c r="S80" s="25">
        <v>0.94385908688570297</v>
      </c>
      <c r="T80" s="25">
        <v>0.9462585919841785</v>
      </c>
      <c r="U80" s="25">
        <v>0.92981693357140793</v>
      </c>
      <c r="V80" s="25">
        <v>0.7628286733853501</v>
      </c>
      <c r="W80" s="25">
        <v>0.89281168129775523</v>
      </c>
      <c r="X80" s="25">
        <v>0.9472384476371819</v>
      </c>
      <c r="Y80" s="25">
        <v>0.87763500827871688</v>
      </c>
      <c r="Z80" s="25">
        <v>0.71973408295133168</v>
      </c>
      <c r="AA80" s="25">
        <v>0.50520376014338852</v>
      </c>
      <c r="AB80" s="26">
        <v>0.32271368264516415</v>
      </c>
      <c r="AC80" s="12">
        <v>320.98391559984429</v>
      </c>
    </row>
    <row r="81" spans="1:29" ht="15" x14ac:dyDescent="0.2">
      <c r="A81" s="197"/>
      <c r="B81" s="197"/>
      <c r="C81" s="17" t="s">
        <v>36</v>
      </c>
      <c r="D81" s="18">
        <v>5</v>
      </c>
      <c r="E81" s="24">
        <v>0.2908849567971829</v>
      </c>
      <c r="F81" s="25">
        <v>0.23197109283000925</v>
      </c>
      <c r="G81" s="25">
        <v>0.20423284386689552</v>
      </c>
      <c r="H81" s="25">
        <v>0.19900375596735634</v>
      </c>
      <c r="I81" s="25">
        <v>0.25380304188304742</v>
      </c>
      <c r="J81" s="25">
        <v>0.3131537503409148</v>
      </c>
      <c r="K81" s="25">
        <v>0.4562590776450422</v>
      </c>
      <c r="L81" s="25">
        <v>0.67199056117938194</v>
      </c>
      <c r="M81" s="25">
        <v>0.80529358971853526</v>
      </c>
      <c r="N81" s="25">
        <v>0.88880929964315636</v>
      </c>
      <c r="O81" s="25">
        <v>0.94195605551470019</v>
      </c>
      <c r="P81" s="25">
        <v>0.96083792388489819</v>
      </c>
      <c r="Q81" s="25">
        <v>0.94433248763423738</v>
      </c>
      <c r="R81" s="25">
        <v>0.88701544905026175</v>
      </c>
      <c r="S81" s="25">
        <v>0.81523803190525046</v>
      </c>
      <c r="T81" s="25">
        <v>0.78424562212458993</v>
      </c>
      <c r="U81" s="25">
        <v>0.75534200278260888</v>
      </c>
      <c r="V81" s="25">
        <v>0.61795651471485513</v>
      </c>
      <c r="W81" s="25">
        <v>0.76170340984013496</v>
      </c>
      <c r="X81" s="25">
        <v>0.80546426276785077</v>
      </c>
      <c r="Y81" s="25">
        <v>0.76006484754301784</v>
      </c>
      <c r="Z81" s="25">
        <v>0.64983555051030539</v>
      </c>
      <c r="AA81" s="25">
        <v>0.4904953205847648</v>
      </c>
      <c r="AB81" s="26">
        <v>0.33891332809462638</v>
      </c>
      <c r="AC81" s="12">
        <v>74.144013884118124</v>
      </c>
    </row>
    <row r="82" spans="1:29" ht="15" x14ac:dyDescent="0.2">
      <c r="A82" s="197"/>
      <c r="B82" s="197"/>
      <c r="C82" s="22" t="s">
        <v>37</v>
      </c>
      <c r="D82" s="23">
        <v>7</v>
      </c>
      <c r="E82" s="24">
        <v>0.29032427665990224</v>
      </c>
      <c r="F82" s="25">
        <v>0.22772926086415432</v>
      </c>
      <c r="G82" s="25">
        <v>0.19284532366989479</v>
      </c>
      <c r="H82" s="25">
        <v>0.17836578426364866</v>
      </c>
      <c r="I82" s="25">
        <v>0.18888724391219325</v>
      </c>
      <c r="J82" s="25">
        <v>0.19584707342635757</v>
      </c>
      <c r="K82" s="25">
        <v>0.27924545940401846</v>
      </c>
      <c r="L82" s="25">
        <v>0.44505079407242115</v>
      </c>
      <c r="M82" s="25">
        <v>0.58850350229880222</v>
      </c>
      <c r="N82" s="25">
        <v>0.69050149153745322</v>
      </c>
      <c r="O82" s="25">
        <v>0.74828913996759772</v>
      </c>
      <c r="P82" s="25">
        <v>0.77649244637728798</v>
      </c>
      <c r="Q82" s="25">
        <v>0.77584208555670153</v>
      </c>
      <c r="R82" s="25">
        <v>0.74157366927798885</v>
      </c>
      <c r="S82" s="25">
        <v>0.68224263345483338</v>
      </c>
      <c r="T82" s="25">
        <v>0.63973425541444451</v>
      </c>
      <c r="U82" s="25">
        <v>0.62831761287546017</v>
      </c>
      <c r="V82" s="25">
        <v>0.52356909018971398</v>
      </c>
      <c r="W82" s="25">
        <v>0.69261415790818781</v>
      </c>
      <c r="X82" s="25">
        <v>0.77694374928659293</v>
      </c>
      <c r="Y82" s="25">
        <v>0.73418648359649785</v>
      </c>
      <c r="Z82" s="25">
        <v>0.60466743460314698</v>
      </c>
      <c r="AA82" s="25">
        <v>0.42524388613867187</v>
      </c>
      <c r="AB82" s="26">
        <v>0.26690556432023088</v>
      </c>
      <c r="AC82" s="12">
        <v>86.057456933533416</v>
      </c>
    </row>
    <row r="83" spans="1:29" ht="15" thickBot="1" x14ac:dyDescent="0.25">
      <c r="A83" s="198"/>
      <c r="B83" s="198"/>
      <c r="C83" s="27" t="s">
        <v>34</v>
      </c>
      <c r="D83" s="28">
        <v>31</v>
      </c>
      <c r="E83" s="29">
        <v>8.4121586473281162</v>
      </c>
      <c r="F83" s="29">
        <v>6.7025560014041385</v>
      </c>
      <c r="G83" s="29">
        <v>5.9184556966666513</v>
      </c>
      <c r="H83" s="29">
        <v>6.0801364974806766</v>
      </c>
      <c r="I83" s="29">
        <v>9.1132594465468681</v>
      </c>
      <c r="J83" s="29">
        <v>14.558480041741655</v>
      </c>
      <c r="K83" s="29">
        <v>17.471070031439421</v>
      </c>
      <c r="L83" s="29">
        <v>22.073565925047497</v>
      </c>
      <c r="M83" s="29">
        <v>25.228636212965583</v>
      </c>
      <c r="N83" s="29">
        <v>27.039707430932761</v>
      </c>
      <c r="O83" s="29">
        <v>28.472869178275772</v>
      </c>
      <c r="P83" s="29">
        <v>29.239636744065507</v>
      </c>
      <c r="Q83" s="29">
        <v>28.545542826310268</v>
      </c>
      <c r="R83" s="29">
        <v>27.498144181613036</v>
      </c>
      <c r="S83" s="29">
        <v>26.785211244538441</v>
      </c>
      <c r="T83" s="29">
        <v>26.378281146223451</v>
      </c>
      <c r="U83" s="29">
        <v>25.841455041898016</v>
      </c>
      <c r="V83" s="29">
        <v>21.248510999223925</v>
      </c>
      <c r="W83" s="29">
        <v>25.620238099215335</v>
      </c>
      <c r="X83" s="29">
        <v>27.463458063951862</v>
      </c>
      <c r="Y83" s="29">
        <v>25.614694780186191</v>
      </c>
      <c r="Z83" s="29">
        <v>21.156797370848857</v>
      </c>
      <c r="AA83" s="29">
        <v>15.028055248618909</v>
      </c>
      <c r="AB83" s="29">
        <v>9.6944655609728674</v>
      </c>
      <c r="AC83" s="30">
        <v>481.18538641749581</v>
      </c>
    </row>
    <row r="84" spans="1:29" ht="15" x14ac:dyDescent="0.2">
      <c r="A84" s="196">
        <v>46174</v>
      </c>
      <c r="B84" s="197"/>
      <c r="C84" s="13" t="s">
        <v>35</v>
      </c>
      <c r="D84" s="14">
        <v>19</v>
      </c>
      <c r="E84" s="24">
        <v>0.2573753984343598</v>
      </c>
      <c r="F84" s="25">
        <v>0.20106953459883067</v>
      </c>
      <c r="G84" s="25">
        <v>0.1764178113702918</v>
      </c>
      <c r="H84" s="25">
        <v>0.18865426857866255</v>
      </c>
      <c r="I84" s="25">
        <v>0.31405744999574459</v>
      </c>
      <c r="J84" s="25">
        <v>0.52902822141455141</v>
      </c>
      <c r="K84" s="25">
        <v>0.68226154316261622</v>
      </c>
      <c r="L84" s="25">
        <v>0.7773406626578282</v>
      </c>
      <c r="M84" s="25">
        <v>0.87399246231749228</v>
      </c>
      <c r="N84" s="25">
        <v>0.92288067252838368</v>
      </c>
      <c r="O84" s="25">
        <v>0.97077669635269548</v>
      </c>
      <c r="P84" s="25">
        <v>1</v>
      </c>
      <c r="Q84" s="25">
        <v>0.9690449694134895</v>
      </c>
      <c r="R84" s="25">
        <v>0.93610413617532195</v>
      </c>
      <c r="S84" s="25">
        <v>0.93884283260348944</v>
      </c>
      <c r="T84" s="25">
        <v>0.92750479607678671</v>
      </c>
      <c r="U84" s="25">
        <v>0.90579359782977675</v>
      </c>
      <c r="V84" s="25">
        <v>0.78921062589275937</v>
      </c>
      <c r="W84" s="25">
        <v>0.91283792539754105</v>
      </c>
      <c r="X84" s="25">
        <v>0.98483624081013654</v>
      </c>
      <c r="Y84" s="25">
        <v>0.91295368147847533</v>
      </c>
      <c r="Z84" s="25">
        <v>0.75225016957266022</v>
      </c>
      <c r="AA84" s="25">
        <v>0.5254376937463775</v>
      </c>
      <c r="AB84" s="26">
        <v>0.32671313473013197</v>
      </c>
      <c r="AC84" s="12">
        <v>318.73230597762961</v>
      </c>
    </row>
    <row r="85" spans="1:29" ht="15" x14ac:dyDescent="0.2">
      <c r="A85" s="197"/>
      <c r="B85" s="197"/>
      <c r="C85" s="17" t="s">
        <v>36</v>
      </c>
      <c r="D85" s="18">
        <v>4</v>
      </c>
      <c r="E85" s="24">
        <v>0.30711739341769656</v>
      </c>
      <c r="F85" s="25">
        <v>0.24082943527006612</v>
      </c>
      <c r="G85" s="25">
        <v>0.20576139300952401</v>
      </c>
      <c r="H85" s="25">
        <v>0.20310781815025258</v>
      </c>
      <c r="I85" s="25">
        <v>0.26140749445656691</v>
      </c>
      <c r="J85" s="25">
        <v>0.33047625625853538</v>
      </c>
      <c r="K85" s="25">
        <v>0.47337830933302333</v>
      </c>
      <c r="L85" s="25">
        <v>0.62660654236290447</v>
      </c>
      <c r="M85" s="25">
        <v>0.76690094867633019</v>
      </c>
      <c r="N85" s="25">
        <v>0.8494627259279961</v>
      </c>
      <c r="O85" s="25">
        <v>0.9053770457366952</v>
      </c>
      <c r="P85" s="25">
        <v>0.93197989347510046</v>
      </c>
      <c r="Q85" s="25">
        <v>0.91487089948677558</v>
      </c>
      <c r="R85" s="25">
        <v>0.85679460640481131</v>
      </c>
      <c r="S85" s="25">
        <v>0.79196101713749356</v>
      </c>
      <c r="T85" s="25">
        <v>0.75201602955164049</v>
      </c>
      <c r="U85" s="25">
        <v>0.72231774249127412</v>
      </c>
      <c r="V85" s="25">
        <v>0.6322396193413965</v>
      </c>
      <c r="W85" s="25">
        <v>0.77254614510326047</v>
      </c>
      <c r="X85" s="25">
        <v>0.83964733544463399</v>
      </c>
      <c r="Y85" s="25">
        <v>0.78354121849492764</v>
      </c>
      <c r="Z85" s="25">
        <v>0.66369701971354422</v>
      </c>
      <c r="AA85" s="25">
        <v>0.49031969422252425</v>
      </c>
      <c r="AB85" s="26">
        <v>0.32518198013888056</v>
      </c>
      <c r="AC85" s="12">
        <v>58.590154254423418</v>
      </c>
    </row>
    <row r="86" spans="1:29" ht="15" x14ac:dyDescent="0.2">
      <c r="A86" s="197"/>
      <c r="B86" s="197"/>
      <c r="C86" s="22" t="s">
        <v>37</v>
      </c>
      <c r="D86" s="23">
        <v>7</v>
      </c>
      <c r="E86" s="24">
        <v>0.2716508574659523</v>
      </c>
      <c r="F86" s="25">
        <v>0.20717819870204901</v>
      </c>
      <c r="G86" s="25">
        <v>0.17037291091920989</v>
      </c>
      <c r="H86" s="25">
        <v>0.1573646136945088</v>
      </c>
      <c r="I86" s="25">
        <v>0.17156948037404057</v>
      </c>
      <c r="J86" s="25">
        <v>0.18123886222317881</v>
      </c>
      <c r="K86" s="25">
        <v>0.25319009478817539</v>
      </c>
      <c r="L86" s="25">
        <v>0.37236423688165615</v>
      </c>
      <c r="M86" s="25">
        <v>0.52216905347521314</v>
      </c>
      <c r="N86" s="25">
        <v>0.632188030762181</v>
      </c>
      <c r="O86" s="25">
        <v>0.6992059999503345</v>
      </c>
      <c r="P86" s="25">
        <v>0.74111369667805727</v>
      </c>
      <c r="Q86" s="25">
        <v>0.74652040476544401</v>
      </c>
      <c r="R86" s="25">
        <v>0.71097946252299749</v>
      </c>
      <c r="S86" s="25">
        <v>0.63835378987807323</v>
      </c>
      <c r="T86" s="25">
        <v>0.60122475861103808</v>
      </c>
      <c r="U86" s="25">
        <v>0.59704689786083165</v>
      </c>
      <c r="V86" s="25">
        <v>0.54364882503374545</v>
      </c>
      <c r="W86" s="25">
        <v>0.69256104702756871</v>
      </c>
      <c r="X86" s="25">
        <v>0.78359232421034497</v>
      </c>
      <c r="Y86" s="25">
        <v>0.73703351832620212</v>
      </c>
      <c r="Z86" s="25">
        <v>0.60414432320266698</v>
      </c>
      <c r="AA86" s="25">
        <v>0.42009470015870565</v>
      </c>
      <c r="AB86" s="26">
        <v>0.26385021653795337</v>
      </c>
      <c r="AC86" s="12">
        <v>82.030594128350884</v>
      </c>
    </row>
    <row r="87" spans="1:29" ht="15" thickBot="1" x14ac:dyDescent="0.25">
      <c r="A87" s="198"/>
      <c r="B87" s="198"/>
      <c r="C87" s="27" t="s">
        <v>34</v>
      </c>
      <c r="D87" s="28">
        <v>30</v>
      </c>
      <c r="E87" s="29">
        <v>8.0201581461852882</v>
      </c>
      <c r="F87" s="29">
        <v>6.233886289372391</v>
      </c>
      <c r="G87" s="29">
        <v>5.3675943645081095</v>
      </c>
      <c r="H87" s="29">
        <v>5.4984146714571605</v>
      </c>
      <c r="I87" s="29">
        <v>8.2137078903636986</v>
      </c>
      <c r="J87" s="29">
        <v>12.642113267472871</v>
      </c>
      <c r="K87" s="29">
        <v>16.62881322093903</v>
      </c>
      <c r="L87" s="29">
        <v>19.882448418121946</v>
      </c>
      <c r="M87" s="29">
        <v>23.328643953064166</v>
      </c>
      <c r="N87" s="29">
        <v>25.35789989708654</v>
      </c>
      <c r="O87" s="29">
        <v>26.960707413300334</v>
      </c>
      <c r="P87" s="29">
        <v>27.9157154506468</v>
      </c>
      <c r="Q87" s="29">
        <v>27.296980850161511</v>
      </c>
      <c r="R87" s="29">
        <v>26.190013250611344</v>
      </c>
      <c r="S87" s="29">
        <v>25.474334417162787</v>
      </c>
      <c r="T87" s="29">
        <v>24.839228553942775</v>
      </c>
      <c r="U87" s="29">
        <v>24.278677613756678</v>
      </c>
      <c r="V87" s="29">
        <v>21.329502144564231</v>
      </c>
      <c r="W87" s="29">
        <v>25.282032492159303</v>
      </c>
      <c r="X87" s="29">
        <v>27.555624186643549</v>
      </c>
      <c r="Y87" s="29">
        <v>25.639519450354154</v>
      </c>
      <c r="Z87" s="29">
        <v>21.176551563153389</v>
      </c>
      <c r="AA87" s="29">
        <v>14.885257859182207</v>
      </c>
      <c r="AB87" s="29">
        <v>9.3552289961937021</v>
      </c>
      <c r="AC87" s="30">
        <v>459.35305436040397</v>
      </c>
    </row>
    <row r="88" spans="1:29" ht="15" x14ac:dyDescent="0.2">
      <c r="A88" s="196">
        <v>46204</v>
      </c>
      <c r="B88" s="196"/>
      <c r="C88" s="13" t="s">
        <v>35</v>
      </c>
      <c r="D88" s="14">
        <v>22</v>
      </c>
      <c r="E88" s="24">
        <v>0.24140015112476776</v>
      </c>
      <c r="F88" s="25">
        <v>0.18493444708391393</v>
      </c>
      <c r="G88" s="25">
        <v>0.16136542165748297</v>
      </c>
      <c r="H88" s="25">
        <v>0.17486476332521367</v>
      </c>
      <c r="I88" s="25">
        <v>0.30948237490223257</v>
      </c>
      <c r="J88" s="25">
        <v>0.56586072943879784</v>
      </c>
      <c r="K88" s="25">
        <v>0.69381301486623459</v>
      </c>
      <c r="L88" s="25">
        <v>0.79102910914921232</v>
      </c>
      <c r="M88" s="25">
        <v>0.8794971301974609</v>
      </c>
      <c r="N88" s="25">
        <v>0.92644491141213314</v>
      </c>
      <c r="O88" s="25">
        <v>0.97382127854112444</v>
      </c>
      <c r="P88" s="25">
        <v>1</v>
      </c>
      <c r="Q88" s="25">
        <v>0.96270392507882308</v>
      </c>
      <c r="R88" s="25">
        <v>0.92220196589996339</v>
      </c>
      <c r="S88" s="25">
        <v>0.91286021893160207</v>
      </c>
      <c r="T88" s="25">
        <v>0.928425165368578</v>
      </c>
      <c r="U88" s="25">
        <v>0.90868119545674964</v>
      </c>
      <c r="V88" s="25">
        <v>0.75913853844560364</v>
      </c>
      <c r="W88" s="25">
        <v>0.8740906729904826</v>
      </c>
      <c r="X88" s="25">
        <v>0.97167177066196975</v>
      </c>
      <c r="Y88" s="25">
        <v>0.90149511874111743</v>
      </c>
      <c r="Z88" s="25">
        <v>0.73086238556537109</v>
      </c>
      <c r="AA88" s="25">
        <v>0.50024813833884418</v>
      </c>
      <c r="AB88" s="26">
        <v>0.29777396953157448</v>
      </c>
      <c r="AC88" s="12">
        <v>364.5986607276036</v>
      </c>
    </row>
    <row r="89" spans="1:29" ht="15" x14ac:dyDescent="0.2">
      <c r="A89" s="197"/>
      <c r="B89" s="197"/>
      <c r="C89" s="17" t="s">
        <v>36</v>
      </c>
      <c r="D89" s="18">
        <v>4</v>
      </c>
      <c r="E89" s="24">
        <v>0.29515918654721973</v>
      </c>
      <c r="F89" s="25">
        <v>0.23084863748739992</v>
      </c>
      <c r="G89" s="25">
        <v>0.18951060355969035</v>
      </c>
      <c r="H89" s="25">
        <v>0.19035614709296733</v>
      </c>
      <c r="I89" s="25">
        <v>0.24779612953818497</v>
      </c>
      <c r="J89" s="25">
        <v>0.31958192650773803</v>
      </c>
      <c r="K89" s="25">
        <v>0.46992527906885861</v>
      </c>
      <c r="L89" s="25">
        <v>0.66148146496028493</v>
      </c>
      <c r="M89" s="25">
        <v>0.80457978784182227</v>
      </c>
      <c r="N89" s="25">
        <v>0.88743179385907489</v>
      </c>
      <c r="O89" s="25">
        <v>0.94130693302262669</v>
      </c>
      <c r="P89" s="25">
        <v>0.9609303625899549</v>
      </c>
      <c r="Q89" s="25">
        <v>0.93767556654824136</v>
      </c>
      <c r="R89" s="25">
        <v>0.87189075601458488</v>
      </c>
      <c r="S89" s="25">
        <v>0.80591461506540563</v>
      </c>
      <c r="T89" s="25">
        <v>0.76835081766167801</v>
      </c>
      <c r="U89" s="25">
        <v>0.73683212796684916</v>
      </c>
      <c r="V89" s="25">
        <v>0.61107694550931713</v>
      </c>
      <c r="W89" s="25">
        <v>0.74115677533079038</v>
      </c>
      <c r="X89" s="25">
        <v>0.82338131210970744</v>
      </c>
      <c r="Y89" s="25">
        <v>0.77727779790543472</v>
      </c>
      <c r="Z89" s="25">
        <v>0.65208431945842804</v>
      </c>
      <c r="AA89" s="25">
        <v>0.47623946203240253</v>
      </c>
      <c r="AB89" s="26">
        <v>0.31166670873746294</v>
      </c>
      <c r="AC89" s="12">
        <v>58.849821825664506</v>
      </c>
    </row>
    <row r="90" spans="1:29" ht="15" x14ac:dyDescent="0.2">
      <c r="A90" s="197"/>
      <c r="B90" s="197"/>
      <c r="C90" s="22" t="s">
        <v>37</v>
      </c>
      <c r="D90" s="23">
        <v>5</v>
      </c>
      <c r="E90" s="24">
        <v>0.272984701197935</v>
      </c>
      <c r="F90" s="25">
        <v>0.209453654612059</v>
      </c>
      <c r="G90" s="25">
        <v>0.17261010619149461</v>
      </c>
      <c r="H90" s="25">
        <v>0.15615710780577355</v>
      </c>
      <c r="I90" s="25">
        <v>0.16759659535309154</v>
      </c>
      <c r="J90" s="25">
        <v>0.1824017276839951</v>
      </c>
      <c r="K90" s="25">
        <v>0.25619855976843497</v>
      </c>
      <c r="L90" s="25">
        <v>0.39668416577381244</v>
      </c>
      <c r="M90" s="25">
        <v>0.55230259884864197</v>
      </c>
      <c r="N90" s="25">
        <v>0.66627185688727697</v>
      </c>
      <c r="O90" s="25">
        <v>0.72436386459252533</v>
      </c>
      <c r="P90" s="25">
        <v>0.75155574038323902</v>
      </c>
      <c r="Q90" s="25">
        <v>0.7522578494527784</v>
      </c>
      <c r="R90" s="25">
        <v>0.72264013242959413</v>
      </c>
      <c r="S90" s="25">
        <v>0.66303965511734486</v>
      </c>
      <c r="T90" s="25">
        <v>0.62421123108836085</v>
      </c>
      <c r="U90" s="25">
        <v>0.60617613720271013</v>
      </c>
      <c r="V90" s="25">
        <v>0.50485646403468465</v>
      </c>
      <c r="W90" s="25">
        <v>0.66745245769062378</v>
      </c>
      <c r="X90" s="25">
        <v>0.78595710947387598</v>
      </c>
      <c r="Y90" s="25">
        <v>0.74557191222000607</v>
      </c>
      <c r="Z90" s="25">
        <v>0.60709343778811298</v>
      </c>
      <c r="AA90" s="25">
        <v>0.40133443073249642</v>
      </c>
      <c r="AB90" s="26">
        <v>0.23209377065637662</v>
      </c>
      <c r="AC90" s="12">
        <v>59.106326334926223</v>
      </c>
    </row>
    <row r="91" spans="1:29" ht="15" thickBot="1" x14ac:dyDescent="0.25">
      <c r="A91" s="198"/>
      <c r="B91" s="198"/>
      <c r="C91" s="27" t="s">
        <v>34</v>
      </c>
      <c r="D91" s="28">
        <v>31</v>
      </c>
      <c r="E91" s="29">
        <v>7.856363576923445</v>
      </c>
      <c r="F91" s="29">
        <v>6.0392206588560011</v>
      </c>
      <c r="G91" s="29">
        <v>5.1711322216608595</v>
      </c>
      <c r="H91" s="29">
        <v>5.3892349205554382</v>
      </c>
      <c r="I91" s="29">
        <v>8.6377797427673144</v>
      </c>
      <c r="J91" s="29">
        <v>14.639272392104479</v>
      </c>
      <c r="K91" s="29">
        <v>18.42458024217477</v>
      </c>
      <c r="L91" s="29">
        <v>22.031987089992871</v>
      </c>
      <c r="M91" s="29">
        <v>25.328769009954637</v>
      </c>
      <c r="N91" s="29">
        <v>27.262874510939614</v>
      </c>
      <c r="O91" s="29">
        <v>28.811115182957874</v>
      </c>
      <c r="P91" s="29">
        <v>29.601500152276014</v>
      </c>
      <c r="Q91" s="29">
        <v>28.691477865190969</v>
      </c>
      <c r="R91" s="29">
        <v>27.389206936005504</v>
      </c>
      <c r="S91" s="29">
        <v>26.621781552343592</v>
      </c>
      <c r="T91" s="29">
        <v>26.619813064197231</v>
      </c>
      <c r="U91" s="29">
        <v>25.969195497929437</v>
      </c>
      <c r="V91" s="29">
        <v>21.669637948013971</v>
      </c>
      <c r="W91" s="29">
        <v>25.531884195566896</v>
      </c>
      <c r="X91" s="29">
        <v>28.600089750371545</v>
      </c>
      <c r="Y91" s="29">
        <v>26.669863365026352</v>
      </c>
      <c r="Z91" s="29">
        <v>21.722776949212442</v>
      </c>
      <c r="AA91" s="29">
        <v>14.917089045246664</v>
      </c>
      <c r="AB91" s="29">
        <v>8.958163017926374</v>
      </c>
      <c r="AC91" s="30">
        <v>482.55480888819426</v>
      </c>
    </row>
    <row r="92" spans="1:29" ht="15" x14ac:dyDescent="0.2">
      <c r="A92" s="196">
        <v>46235</v>
      </c>
      <c r="B92" s="196"/>
      <c r="C92" s="13" t="s">
        <v>35</v>
      </c>
      <c r="D92" s="14">
        <v>19</v>
      </c>
      <c r="E92" s="24">
        <v>0.25220718968270539</v>
      </c>
      <c r="F92" s="25">
        <v>0.19898440032148149</v>
      </c>
      <c r="G92" s="25">
        <v>0.17664336126826771</v>
      </c>
      <c r="H92" s="25">
        <v>0.19279543809990601</v>
      </c>
      <c r="I92" s="25">
        <v>0.34547223633380852</v>
      </c>
      <c r="J92" s="25">
        <v>0.64159552512362783</v>
      </c>
      <c r="K92" s="25">
        <v>0.72325742867646692</v>
      </c>
      <c r="L92" s="25">
        <v>0.81021331205563651</v>
      </c>
      <c r="M92" s="25">
        <v>0.89008245342008163</v>
      </c>
      <c r="N92" s="25">
        <v>0.93005892183742456</v>
      </c>
      <c r="O92" s="25">
        <v>0.97479971105508423</v>
      </c>
      <c r="P92" s="25">
        <v>1</v>
      </c>
      <c r="Q92" s="25">
        <v>0.96053735401565443</v>
      </c>
      <c r="R92" s="25">
        <v>0.93408819007685717</v>
      </c>
      <c r="S92" s="25">
        <v>0.94380976890816937</v>
      </c>
      <c r="T92" s="25">
        <v>0.93957722662596488</v>
      </c>
      <c r="U92" s="25">
        <v>0.9262208595525383</v>
      </c>
      <c r="V92" s="25">
        <v>0.76032812724740606</v>
      </c>
      <c r="W92" s="25">
        <v>0.88696784219498059</v>
      </c>
      <c r="X92" s="25">
        <v>0.96594519157603431</v>
      </c>
      <c r="Y92" s="25">
        <v>0.90129966787724336</v>
      </c>
      <c r="Z92" s="25">
        <v>0.73502613323794597</v>
      </c>
      <c r="AA92" s="25">
        <v>0.51187020966258279</v>
      </c>
      <c r="AB92" s="26">
        <v>0.32121821945582413</v>
      </c>
      <c r="AC92" s="12">
        <v>321.53697659780812</v>
      </c>
    </row>
    <row r="93" spans="1:29" ht="15" x14ac:dyDescent="0.2">
      <c r="A93" s="197"/>
      <c r="B93" s="197"/>
      <c r="C93" s="17" t="s">
        <v>36</v>
      </c>
      <c r="D93" s="18">
        <v>5</v>
      </c>
      <c r="E93" s="24">
        <v>0.30748963834006049</v>
      </c>
      <c r="F93" s="25">
        <v>0.23821873505595711</v>
      </c>
      <c r="G93" s="25">
        <v>0.20542994076840099</v>
      </c>
      <c r="H93" s="25">
        <v>0.20283112237655307</v>
      </c>
      <c r="I93" s="25">
        <v>0.25837357571584407</v>
      </c>
      <c r="J93" s="25">
        <v>0.33240747100238793</v>
      </c>
      <c r="K93" s="25">
        <v>0.46816056838486392</v>
      </c>
      <c r="L93" s="25">
        <v>0.66578202430101552</v>
      </c>
      <c r="M93" s="25">
        <v>0.80532219580258779</v>
      </c>
      <c r="N93" s="25">
        <v>0.89016219996259727</v>
      </c>
      <c r="O93" s="25">
        <v>0.93965583258881991</v>
      </c>
      <c r="P93" s="25">
        <v>0.96329997346723184</v>
      </c>
      <c r="Q93" s="25">
        <v>0.94021698835801359</v>
      </c>
      <c r="R93" s="25">
        <v>0.88398262073491363</v>
      </c>
      <c r="S93" s="25">
        <v>0.8179347090239576</v>
      </c>
      <c r="T93" s="25">
        <v>0.77421565669603221</v>
      </c>
      <c r="U93" s="25">
        <v>0.74449591927646475</v>
      </c>
      <c r="V93" s="25">
        <v>0.61560831127781102</v>
      </c>
      <c r="W93" s="25">
        <v>0.75243325450721632</v>
      </c>
      <c r="X93" s="25">
        <v>0.820555783886597</v>
      </c>
      <c r="Y93" s="25">
        <v>0.76870679263788799</v>
      </c>
      <c r="Z93" s="25">
        <v>0.65168783450340306</v>
      </c>
      <c r="AA93" s="25">
        <v>0.48840806121754765</v>
      </c>
      <c r="AB93" s="26">
        <v>0.32686360631166178</v>
      </c>
      <c r="AC93" s="12">
        <v>74.311214080989146</v>
      </c>
    </row>
    <row r="94" spans="1:29" ht="15" x14ac:dyDescent="0.2">
      <c r="A94" s="197"/>
      <c r="B94" s="197"/>
      <c r="C94" s="22" t="s">
        <v>37</v>
      </c>
      <c r="D94" s="23">
        <v>7</v>
      </c>
      <c r="E94" s="24">
        <v>0.29197760088669134</v>
      </c>
      <c r="F94" s="25">
        <v>0.22643645925877434</v>
      </c>
      <c r="G94" s="25">
        <v>0.18937318798613545</v>
      </c>
      <c r="H94" s="25">
        <v>0.17590380482000442</v>
      </c>
      <c r="I94" s="25">
        <v>0.19011252246230284</v>
      </c>
      <c r="J94" s="25">
        <v>0.2089725800317199</v>
      </c>
      <c r="K94" s="25">
        <v>0.27738570581823851</v>
      </c>
      <c r="L94" s="25">
        <v>0.42693735019603646</v>
      </c>
      <c r="M94" s="25">
        <v>0.57439134854951257</v>
      </c>
      <c r="N94" s="25">
        <v>0.68164960518195383</v>
      </c>
      <c r="O94" s="25">
        <v>0.74614936041781033</v>
      </c>
      <c r="P94" s="25">
        <v>0.78202057760936683</v>
      </c>
      <c r="Q94" s="25">
        <v>0.77667533836402625</v>
      </c>
      <c r="R94" s="25">
        <v>0.74343562978205746</v>
      </c>
      <c r="S94" s="25">
        <v>0.68351609203052699</v>
      </c>
      <c r="T94" s="25">
        <v>0.63691977169745895</v>
      </c>
      <c r="U94" s="25">
        <v>0.61728725608499568</v>
      </c>
      <c r="V94" s="25">
        <v>0.52027584299478979</v>
      </c>
      <c r="W94" s="25">
        <v>0.68270137080186466</v>
      </c>
      <c r="X94" s="25">
        <v>0.79042113357487609</v>
      </c>
      <c r="Y94" s="25">
        <v>0.7529010442261721</v>
      </c>
      <c r="Z94" s="25">
        <v>0.61246483846455946</v>
      </c>
      <c r="AA94" s="25">
        <v>0.42248456392475797</v>
      </c>
      <c r="AB94" s="26">
        <v>0.26434009572709311</v>
      </c>
      <c r="AC94" s="12">
        <v>85.923131566242091</v>
      </c>
    </row>
    <row r="95" spans="1:29" ht="15" thickBot="1" x14ac:dyDescent="0.25">
      <c r="A95" s="198"/>
      <c r="B95" s="198"/>
      <c r="C95" s="27" t="s">
        <v>34</v>
      </c>
      <c r="D95" s="28">
        <v>31</v>
      </c>
      <c r="E95" s="29">
        <v>8.3732280018785445</v>
      </c>
      <c r="F95" s="29">
        <v>6.5568524961993546</v>
      </c>
      <c r="G95" s="29">
        <v>5.7089858838420398</v>
      </c>
      <c r="H95" s="29">
        <v>5.9085955695210108</v>
      </c>
      <c r="I95" s="29">
        <v>9.1866280261577025</v>
      </c>
      <c r="J95" s="29">
        <v>15.315160392582909</v>
      </c>
      <c r="K95" s="29">
        <v>18.02439392750486</v>
      </c>
      <c r="L95" s="29">
        <v>21.711524501934427</v>
      </c>
      <c r="M95" s="29">
        <v>24.958917033841082</v>
      </c>
      <c r="N95" s="29">
        <v>26.893477750997729</v>
      </c>
      <c r="O95" s="29">
        <v>28.442519195915374</v>
      </c>
      <c r="P95" s="29">
        <v>29.290643910601727</v>
      </c>
      <c r="Q95" s="29">
        <v>28.388022036635686</v>
      </c>
      <c r="R95" s="29">
        <v>27.371638123609259</v>
      </c>
      <c r="S95" s="29">
        <v>26.806671798588692</v>
      </c>
      <c r="T95" s="29">
        <v>26.181483991255703</v>
      </c>
      <c r="U95" s="29">
        <v>25.641686720475523</v>
      </c>
      <c r="V95" s="29">
        <v>21.166206875053302</v>
      </c>
      <c r="W95" s="29">
        <v>25.393464869853766</v>
      </c>
      <c r="X95" s="29">
        <v>27.988685494401771</v>
      </c>
      <c r="Y95" s="29">
        <v>26.238534962440269</v>
      </c>
      <c r="Z95" s="29">
        <v>21.511189573289904</v>
      </c>
      <c r="AA95" s="29">
        <v>15.124966237150119</v>
      </c>
      <c r="AB95" s="29">
        <v>9.5878448713086186</v>
      </c>
      <c r="AC95" s="30">
        <v>481.77132224503936</v>
      </c>
    </row>
    <row r="96" spans="1:29" ht="15" x14ac:dyDescent="0.2">
      <c r="A96" s="196">
        <v>46266</v>
      </c>
      <c r="B96" s="196"/>
      <c r="C96" s="13" t="s">
        <v>35</v>
      </c>
      <c r="D96" s="14">
        <v>22</v>
      </c>
      <c r="E96" s="24">
        <v>0.36834775808978615</v>
      </c>
      <c r="F96" s="25">
        <v>0.32940617910428055</v>
      </c>
      <c r="G96" s="25">
        <v>0.31208370293773041</v>
      </c>
      <c r="H96" s="25">
        <v>0.32575622871463322</v>
      </c>
      <c r="I96" s="25">
        <v>0.44979829476215877</v>
      </c>
      <c r="J96" s="25">
        <v>0.68653080054651239</v>
      </c>
      <c r="K96" s="25">
        <v>0.75537867073271847</v>
      </c>
      <c r="L96" s="25">
        <v>0.83867272400996484</v>
      </c>
      <c r="M96" s="25">
        <v>0.90121177625836324</v>
      </c>
      <c r="N96" s="25">
        <v>0.93326240995785104</v>
      </c>
      <c r="O96" s="25">
        <v>0.97205106038734079</v>
      </c>
      <c r="P96" s="25">
        <v>0.9915926443289681</v>
      </c>
      <c r="Q96" s="25">
        <v>0.95832977540613473</v>
      </c>
      <c r="R96" s="25">
        <v>0.93523763903147983</v>
      </c>
      <c r="S96" s="25">
        <v>0.94604966616479447</v>
      </c>
      <c r="T96" s="25">
        <v>0.94385078736415728</v>
      </c>
      <c r="U96" s="25">
        <v>0.93305492214411312</v>
      </c>
      <c r="V96" s="25">
        <v>0.81234238179768603</v>
      </c>
      <c r="W96" s="25">
        <v>0.93403871446937026</v>
      </c>
      <c r="X96" s="25">
        <v>0.96235803483929561</v>
      </c>
      <c r="Y96" s="25">
        <v>0.89793959231742326</v>
      </c>
      <c r="Z96" s="25">
        <v>0.76414488956154791</v>
      </c>
      <c r="AA96" s="25">
        <v>0.57085061393296155</v>
      </c>
      <c r="AB96" s="26">
        <v>0.41514233572475551</v>
      </c>
      <c r="AC96" s="12">
        <v>394.62349525684851</v>
      </c>
    </row>
    <row r="97" spans="1:29" ht="15" x14ac:dyDescent="0.2">
      <c r="A97" s="197"/>
      <c r="B97" s="197"/>
      <c r="C97" s="17" t="s">
        <v>36</v>
      </c>
      <c r="D97" s="18">
        <v>4</v>
      </c>
      <c r="E97" s="24">
        <v>0.42175824259701916</v>
      </c>
      <c r="F97" s="25">
        <v>0.36796128108812837</v>
      </c>
      <c r="G97" s="25">
        <v>0.34104152134923127</v>
      </c>
      <c r="H97" s="25">
        <v>0.33967517251032114</v>
      </c>
      <c r="I97" s="25">
        <v>0.38937592981404934</v>
      </c>
      <c r="J97" s="25">
        <v>0.45225657296693311</v>
      </c>
      <c r="K97" s="25">
        <v>0.58561200658281476</v>
      </c>
      <c r="L97" s="25">
        <v>0.77351912812331325</v>
      </c>
      <c r="M97" s="25">
        <v>0.88606498655744137</v>
      </c>
      <c r="N97" s="25">
        <v>0.95113042479226517</v>
      </c>
      <c r="O97" s="25">
        <v>0.98629555040913131</v>
      </c>
      <c r="P97" s="25">
        <v>1</v>
      </c>
      <c r="Q97" s="25">
        <v>0.98014906527348578</v>
      </c>
      <c r="R97" s="25">
        <v>0.92873768386309741</v>
      </c>
      <c r="S97" s="25">
        <v>0.87119078657273763</v>
      </c>
      <c r="T97" s="25">
        <v>0.83850198028700584</v>
      </c>
      <c r="U97" s="25">
        <v>0.81495160084862184</v>
      </c>
      <c r="V97" s="25">
        <v>0.69660751224405526</v>
      </c>
      <c r="W97" s="25">
        <v>0.83989274746563358</v>
      </c>
      <c r="X97" s="25">
        <v>0.86827332669148427</v>
      </c>
      <c r="Y97" s="25">
        <v>0.81967645835775937</v>
      </c>
      <c r="Z97" s="25">
        <v>0.71577572559096092</v>
      </c>
      <c r="AA97" s="25">
        <v>0.56524726590037222</v>
      </c>
      <c r="AB97" s="26">
        <v>0.42710664682602462</v>
      </c>
      <c r="AC97" s="12">
        <v>67.443206466847556</v>
      </c>
    </row>
    <row r="98" spans="1:29" ht="15" x14ac:dyDescent="0.2">
      <c r="A98" s="197"/>
      <c r="B98" s="197"/>
      <c r="C98" s="22" t="s">
        <v>37</v>
      </c>
      <c r="D98" s="23">
        <v>4</v>
      </c>
      <c r="E98" s="24">
        <v>0.41546255625666845</v>
      </c>
      <c r="F98" s="25">
        <v>0.35792365376083024</v>
      </c>
      <c r="G98" s="25">
        <v>0.32683393187518445</v>
      </c>
      <c r="H98" s="25">
        <v>0.31300246184484998</v>
      </c>
      <c r="I98" s="25">
        <v>0.31878184594509396</v>
      </c>
      <c r="J98" s="25">
        <v>0.33238522607159821</v>
      </c>
      <c r="K98" s="25">
        <v>0.4000850846269039</v>
      </c>
      <c r="L98" s="25">
        <v>0.53703395500921569</v>
      </c>
      <c r="M98" s="25">
        <v>0.65781515064877616</v>
      </c>
      <c r="N98" s="25">
        <v>0.75258187466477411</v>
      </c>
      <c r="O98" s="25">
        <v>0.80420634215837949</v>
      </c>
      <c r="P98" s="25">
        <v>0.82704576420486076</v>
      </c>
      <c r="Q98" s="25">
        <v>0.82671308105468888</v>
      </c>
      <c r="R98" s="25">
        <v>0.79671229305648028</v>
      </c>
      <c r="S98" s="25">
        <v>0.74928972920631731</v>
      </c>
      <c r="T98" s="25">
        <v>0.71376997775686146</v>
      </c>
      <c r="U98" s="25">
        <v>0.6999990386338768</v>
      </c>
      <c r="V98" s="25">
        <v>0.61137583443130084</v>
      </c>
      <c r="W98" s="25">
        <v>0.78571891962473095</v>
      </c>
      <c r="X98" s="25">
        <v>0.84150319128590223</v>
      </c>
      <c r="Y98" s="25">
        <v>0.79758721864700521</v>
      </c>
      <c r="Z98" s="25">
        <v>0.67421669136978557</v>
      </c>
      <c r="AA98" s="25">
        <v>0.50139971620746671</v>
      </c>
      <c r="AB98" s="26">
        <v>0.35920632177403916</v>
      </c>
      <c r="AC98" s="12">
        <v>57.602599440462363</v>
      </c>
    </row>
    <row r="99" spans="1:29" ht="15" thickBot="1" x14ac:dyDescent="0.25">
      <c r="A99" s="198"/>
      <c r="B99" s="198"/>
      <c r="C99" s="27" t="s">
        <v>34</v>
      </c>
      <c r="D99" s="28">
        <v>30</v>
      </c>
      <c r="E99" s="29">
        <v>11.452533873390045</v>
      </c>
      <c r="F99" s="29">
        <v>10.150475679690008</v>
      </c>
      <c r="G99" s="29">
        <v>9.5373432775277305</v>
      </c>
      <c r="H99" s="29">
        <v>9.7773475691426146</v>
      </c>
      <c r="I99" s="29">
        <v>12.728193587804068</v>
      </c>
      <c r="J99" s="29">
        <v>18.242244808177396</v>
      </c>
      <c r="K99" s="29">
        <v>20.561119120958679</v>
      </c>
      <c r="L99" s="29">
        <v>23.693012260749342</v>
      </c>
      <c r="M99" s="29">
        <v>26.002179626508862</v>
      </c>
      <c r="N99" s="29">
        <v>27.346622216900883</v>
      </c>
      <c r="O99" s="29">
        <v>28.54713089879154</v>
      </c>
      <c r="P99" s="29">
        <v>29.123221232056743</v>
      </c>
      <c r="Q99" s="29">
        <v>28.310703644247663</v>
      </c>
      <c r="R99" s="29">
        <v>27.477027966370869</v>
      </c>
      <c r="S99" s="29">
        <v>27.295014718741701</v>
      </c>
      <c r="T99" s="29">
        <v>26.97380515418693</v>
      </c>
      <c r="U99" s="29">
        <v>26.587010845100483</v>
      </c>
      <c r="V99" s="29">
        <v>23.103465786250517</v>
      </c>
      <c r="W99" s="29">
        <v>27.051298386687602</v>
      </c>
      <c r="X99" s="29">
        <v>28.010982838374048</v>
      </c>
      <c r="Y99" s="29">
        <v>26.223725739002369</v>
      </c>
      <c r="Z99" s="29">
        <v>22.371157238197043</v>
      </c>
      <c r="AA99" s="29">
        <v>16.825301434956508</v>
      </c>
      <c r="AB99" s="29">
        <v>12.278383260344876</v>
      </c>
      <c r="AC99" s="30">
        <v>519.66930116415858</v>
      </c>
    </row>
    <row r="100" spans="1:29" ht="15" x14ac:dyDescent="0.2">
      <c r="A100" s="196">
        <v>46296</v>
      </c>
      <c r="B100" s="196"/>
      <c r="C100" s="13" t="s">
        <v>35</v>
      </c>
      <c r="D100" s="14">
        <v>21</v>
      </c>
      <c r="E100" s="24">
        <v>0.36686045980137344</v>
      </c>
      <c r="F100" s="25">
        <v>0.32522077712381442</v>
      </c>
      <c r="G100" s="25">
        <v>0.30870253963662492</v>
      </c>
      <c r="H100" s="25">
        <v>0.32218363880064221</v>
      </c>
      <c r="I100" s="25">
        <v>0.43114690964740615</v>
      </c>
      <c r="J100" s="25">
        <v>0.61734311432076494</v>
      </c>
      <c r="K100" s="25">
        <v>0.7192295898847626</v>
      </c>
      <c r="L100" s="25">
        <v>0.83831476265827376</v>
      </c>
      <c r="M100" s="25">
        <v>0.90756375970381342</v>
      </c>
      <c r="N100" s="25">
        <v>0.94222712278998388</v>
      </c>
      <c r="O100" s="25">
        <v>0.97729715452662347</v>
      </c>
      <c r="P100" s="25">
        <v>1</v>
      </c>
      <c r="Q100" s="25">
        <v>0.97268536338725764</v>
      </c>
      <c r="R100" s="25">
        <v>0.94886493060697186</v>
      </c>
      <c r="S100" s="25">
        <v>0.95637663474763512</v>
      </c>
      <c r="T100" s="25">
        <v>0.95164299043559852</v>
      </c>
      <c r="U100" s="25">
        <v>0.94164818942927508</v>
      </c>
      <c r="V100" s="25">
        <v>0.83575475386294951</v>
      </c>
      <c r="W100" s="25">
        <v>0.93901724543293608</v>
      </c>
      <c r="X100" s="25">
        <v>0.938924182341077</v>
      </c>
      <c r="Y100" s="25">
        <v>0.87597019833773537</v>
      </c>
      <c r="Z100" s="25">
        <v>0.74661200254475568</v>
      </c>
      <c r="AA100" s="25">
        <v>0.56590790469775598</v>
      </c>
      <c r="AB100" s="26">
        <v>0.41214919533938837</v>
      </c>
      <c r="AC100" s="12">
        <v>374.67451182120573</v>
      </c>
    </row>
    <row r="101" spans="1:29" ht="15" x14ac:dyDescent="0.2">
      <c r="A101" s="197"/>
      <c r="B101" s="197"/>
      <c r="C101" s="17" t="s">
        <v>36</v>
      </c>
      <c r="D101" s="18">
        <v>5</v>
      </c>
      <c r="E101" s="24">
        <v>0.40965230257749147</v>
      </c>
      <c r="F101" s="25">
        <v>0.35523909607990334</v>
      </c>
      <c r="G101" s="25">
        <v>0.3307267409941459</v>
      </c>
      <c r="H101" s="25">
        <v>0.33237996907665801</v>
      </c>
      <c r="I101" s="25">
        <v>0.37830906325909153</v>
      </c>
      <c r="J101" s="25">
        <v>0.43293618849521992</v>
      </c>
      <c r="K101" s="25">
        <v>0.55296249833224498</v>
      </c>
      <c r="L101" s="25">
        <v>0.73865627816670298</v>
      </c>
      <c r="M101" s="25">
        <v>0.85143826824756119</v>
      </c>
      <c r="N101" s="25">
        <v>0.90623484940438537</v>
      </c>
      <c r="O101" s="25">
        <v>0.94646447639962594</v>
      </c>
      <c r="P101" s="25">
        <v>0.96747249332783181</v>
      </c>
      <c r="Q101" s="25">
        <v>0.94809656133959685</v>
      </c>
      <c r="R101" s="25">
        <v>0.89517142750854117</v>
      </c>
      <c r="S101" s="25">
        <v>0.84660891713126396</v>
      </c>
      <c r="T101" s="25">
        <v>0.81661840592268575</v>
      </c>
      <c r="U101" s="25">
        <v>0.79375604253399534</v>
      </c>
      <c r="V101" s="25">
        <v>0.70147321764734671</v>
      </c>
      <c r="W101" s="25">
        <v>0.80551960854401128</v>
      </c>
      <c r="X101" s="25">
        <v>0.80320728925162721</v>
      </c>
      <c r="Y101" s="25">
        <v>0.7545833311390796</v>
      </c>
      <c r="Z101" s="25">
        <v>0.66118425096575217</v>
      </c>
      <c r="AA101" s="25">
        <v>0.53421316758812942</v>
      </c>
      <c r="AB101" s="26">
        <v>0.41552392176298641</v>
      </c>
      <c r="AC101" s="12">
        <v>80.892141828479396</v>
      </c>
    </row>
    <row r="102" spans="1:29" ht="15" x14ac:dyDescent="0.2">
      <c r="A102" s="197"/>
      <c r="B102" s="197"/>
      <c r="C102" s="22" t="s">
        <v>37</v>
      </c>
      <c r="D102" s="23">
        <v>5</v>
      </c>
      <c r="E102" s="24">
        <v>0.38665275802990601</v>
      </c>
      <c r="F102" s="25">
        <v>0.33765491224882127</v>
      </c>
      <c r="G102" s="25">
        <v>0.30987494753795719</v>
      </c>
      <c r="H102" s="25">
        <v>0.29866193441401084</v>
      </c>
      <c r="I102" s="25">
        <v>0.30871373017779424</v>
      </c>
      <c r="J102" s="25">
        <v>0.31474305811880343</v>
      </c>
      <c r="K102" s="25">
        <v>0.38297356842314978</v>
      </c>
      <c r="L102" s="25">
        <v>0.52308974988625556</v>
      </c>
      <c r="M102" s="25">
        <v>0.63959050358973113</v>
      </c>
      <c r="N102" s="25">
        <v>0.72154072956772186</v>
      </c>
      <c r="O102" s="25">
        <v>0.76682378317870492</v>
      </c>
      <c r="P102" s="25">
        <v>0.78704924184114278</v>
      </c>
      <c r="Q102" s="25">
        <v>0.78579616324870216</v>
      </c>
      <c r="R102" s="25">
        <v>0.75679300360775748</v>
      </c>
      <c r="S102" s="25">
        <v>0.71272409822435856</v>
      </c>
      <c r="T102" s="25">
        <v>0.68085347902381421</v>
      </c>
      <c r="U102" s="25">
        <v>0.6734651207282607</v>
      </c>
      <c r="V102" s="25">
        <v>0.60646459502380934</v>
      </c>
      <c r="W102" s="25">
        <v>0.7545652845378279</v>
      </c>
      <c r="X102" s="25">
        <v>0.78892087696963709</v>
      </c>
      <c r="Y102" s="25">
        <v>0.7475572428243813</v>
      </c>
      <c r="Z102" s="25">
        <v>0.63242289068677882</v>
      </c>
      <c r="AA102" s="25">
        <v>0.48133547568167345</v>
      </c>
      <c r="AB102" s="26">
        <v>0.35496314267880558</v>
      </c>
      <c r="AC102" s="12">
        <v>68.76615145124903</v>
      </c>
    </row>
    <row r="103" spans="1:29" ht="15" thickBot="1" x14ac:dyDescent="0.25">
      <c r="A103" s="198"/>
      <c r="B103" s="198"/>
      <c r="C103" s="27" t="s">
        <v>34</v>
      </c>
      <c r="D103" s="28">
        <v>31</v>
      </c>
      <c r="E103" s="29">
        <v>11.685594958865829</v>
      </c>
      <c r="F103" s="29">
        <v>10.294106361243726</v>
      </c>
      <c r="G103" s="29">
        <v>9.6857617750296399</v>
      </c>
      <c r="H103" s="29">
        <v>9.9210659322668313</v>
      </c>
      <c r="I103" s="29">
        <v>12.489199069779959</v>
      </c>
      <c r="J103" s="29">
        <v>16.702601633806182</v>
      </c>
      <c r="K103" s="29">
        <v>19.783501721356984</v>
      </c>
      <c r="L103" s="29">
        <v>23.913340156088541</v>
      </c>
      <c r="M103" s="29">
        <v>26.513982812966546</v>
      </c>
      <c r="N103" s="29">
        <v>27.925647473450198</v>
      </c>
      <c r="O103" s="29">
        <v>29.08968154295075</v>
      </c>
      <c r="P103" s="29">
        <v>29.772608675844875</v>
      </c>
      <c r="Q103" s="29">
        <v>29.095856254073905</v>
      </c>
      <c r="R103" s="29">
        <v>28.185985698327901</v>
      </c>
      <c r="S103" s="29">
        <v>27.880574406478448</v>
      </c>
      <c r="T103" s="29">
        <v>27.47186222388007</v>
      </c>
      <c r="U103" s="29">
        <v>27.110717794326057</v>
      </c>
      <c r="V103" s="29">
        <v>24.090538894477721</v>
      </c>
      <c r="W103" s="29">
        <v>27.519786619500852</v>
      </c>
      <c r="X103" s="29">
        <v>27.678048660268935</v>
      </c>
      <c r="Y103" s="29">
        <v>25.906077034909746</v>
      </c>
      <c r="Z103" s="29">
        <v>22.146887761702523</v>
      </c>
      <c r="AA103" s="29">
        <v>16.961809215001889</v>
      </c>
      <c r="AB103" s="29">
        <v>12.507568424336116</v>
      </c>
      <c r="AC103" s="30">
        <v>524.33280510093425</v>
      </c>
    </row>
    <row r="104" spans="1:29" ht="15" x14ac:dyDescent="0.2">
      <c r="A104" s="196">
        <v>46327</v>
      </c>
      <c r="B104" s="196"/>
      <c r="C104" s="13" t="s">
        <v>35</v>
      </c>
      <c r="D104" s="14">
        <v>19</v>
      </c>
      <c r="E104" s="24">
        <v>0.36540783286048367</v>
      </c>
      <c r="F104" s="25">
        <v>0.31972565618079801</v>
      </c>
      <c r="G104" s="25">
        <v>0.30337319937317847</v>
      </c>
      <c r="H104" s="25">
        <v>0.31876385484466407</v>
      </c>
      <c r="I104" s="25">
        <v>0.43272184294284233</v>
      </c>
      <c r="J104" s="25">
        <v>0.63287595908960648</v>
      </c>
      <c r="K104" s="25">
        <v>0.74023279332875491</v>
      </c>
      <c r="L104" s="25">
        <v>0.83983687394890261</v>
      </c>
      <c r="M104" s="25">
        <v>0.90319376102917603</v>
      </c>
      <c r="N104" s="25">
        <v>0.935729722176875</v>
      </c>
      <c r="O104" s="25">
        <v>0.97511603391784452</v>
      </c>
      <c r="P104" s="25">
        <v>1</v>
      </c>
      <c r="Q104" s="25">
        <v>0.96794397729031589</v>
      </c>
      <c r="R104" s="25">
        <v>0.94396196349979034</v>
      </c>
      <c r="S104" s="25">
        <v>0.95649660319965968</v>
      </c>
      <c r="T104" s="25">
        <v>0.95426868007732379</v>
      </c>
      <c r="U104" s="25">
        <v>0.94687206893341092</v>
      </c>
      <c r="V104" s="25">
        <v>0.87506075868478739</v>
      </c>
      <c r="W104" s="25">
        <v>0.96379232543454207</v>
      </c>
      <c r="X104" s="25">
        <v>0.95819202043067553</v>
      </c>
      <c r="Y104" s="25">
        <v>0.89148889852678415</v>
      </c>
      <c r="Z104" s="25">
        <v>0.76154504833355929</v>
      </c>
      <c r="AA104" s="25">
        <v>0.57529359829995252</v>
      </c>
      <c r="AB104" s="26">
        <v>0.42254445086794062</v>
      </c>
      <c r="AC104" s="12">
        <v>341.70432054216553</v>
      </c>
    </row>
    <row r="105" spans="1:29" ht="15" x14ac:dyDescent="0.2">
      <c r="A105" s="197"/>
      <c r="B105" s="197"/>
      <c r="C105" s="17" t="s">
        <v>36</v>
      </c>
      <c r="D105" s="18">
        <v>4</v>
      </c>
      <c r="E105" s="24">
        <v>0.40721174776649482</v>
      </c>
      <c r="F105" s="25">
        <v>0.35477274962445132</v>
      </c>
      <c r="G105" s="25">
        <v>0.33428540245275862</v>
      </c>
      <c r="H105" s="25">
        <v>0.33611145564633155</v>
      </c>
      <c r="I105" s="25">
        <v>0.38305729370302077</v>
      </c>
      <c r="J105" s="25">
        <v>0.44527496392148042</v>
      </c>
      <c r="K105" s="25">
        <v>0.5735322089528625</v>
      </c>
      <c r="L105" s="25">
        <v>0.74306419302420956</v>
      </c>
      <c r="M105" s="25">
        <v>0.85592876542490481</v>
      </c>
      <c r="N105" s="25">
        <v>0.91685859046191676</v>
      </c>
      <c r="O105" s="25">
        <v>0.95178885360728405</v>
      </c>
      <c r="P105" s="25">
        <v>0.97467774969403043</v>
      </c>
      <c r="Q105" s="25">
        <v>0.95594086573415527</v>
      </c>
      <c r="R105" s="25">
        <v>0.90486158966547436</v>
      </c>
      <c r="S105" s="25">
        <v>0.85090799085015634</v>
      </c>
      <c r="T105" s="25">
        <v>0.82606126336916463</v>
      </c>
      <c r="U105" s="25">
        <v>0.82162825079859791</v>
      </c>
      <c r="V105" s="25">
        <v>0.76523508179451605</v>
      </c>
      <c r="W105" s="25">
        <v>0.84774264566312985</v>
      </c>
      <c r="X105" s="25">
        <v>0.84363648481613485</v>
      </c>
      <c r="Y105" s="25">
        <v>0.78414201926143612</v>
      </c>
      <c r="Z105" s="25">
        <v>0.6848155126631239</v>
      </c>
      <c r="AA105" s="25">
        <v>0.55114911078623685</v>
      </c>
      <c r="AB105" s="26">
        <v>0.43403587937374988</v>
      </c>
      <c r="AC105" s="12">
        <v>66.186882676222481</v>
      </c>
    </row>
    <row r="106" spans="1:29" ht="15" x14ac:dyDescent="0.2">
      <c r="A106" s="197"/>
      <c r="B106" s="197"/>
      <c r="C106" s="22" t="s">
        <v>37</v>
      </c>
      <c r="D106" s="23">
        <v>7</v>
      </c>
      <c r="E106" s="24">
        <v>0.3817735087427141</v>
      </c>
      <c r="F106" s="25">
        <v>0.33204596508989387</v>
      </c>
      <c r="G106" s="25">
        <v>0.30551708665398414</v>
      </c>
      <c r="H106" s="25">
        <v>0.29448209157401795</v>
      </c>
      <c r="I106" s="25">
        <v>0.30506703535935492</v>
      </c>
      <c r="J106" s="25">
        <v>0.30998892838596154</v>
      </c>
      <c r="K106" s="25">
        <v>0.37881827581972716</v>
      </c>
      <c r="L106" s="25">
        <v>0.51781354930048396</v>
      </c>
      <c r="M106" s="25">
        <v>0.63838900734186443</v>
      </c>
      <c r="N106" s="25">
        <v>0.71723197392768556</v>
      </c>
      <c r="O106" s="25">
        <v>0.76623600855208496</v>
      </c>
      <c r="P106" s="25">
        <v>0.78884066943392406</v>
      </c>
      <c r="Q106" s="25">
        <v>0.79248539380685112</v>
      </c>
      <c r="R106" s="25">
        <v>0.76423397009624561</v>
      </c>
      <c r="S106" s="25">
        <v>0.71757456250966445</v>
      </c>
      <c r="T106" s="25">
        <v>0.68853493770772467</v>
      </c>
      <c r="U106" s="25">
        <v>0.68125685374801381</v>
      </c>
      <c r="V106" s="25">
        <v>0.65872760849347078</v>
      </c>
      <c r="W106" s="25">
        <v>0.77442249357186366</v>
      </c>
      <c r="X106" s="25">
        <v>0.79905671995027061</v>
      </c>
      <c r="Y106" s="25">
        <v>0.75633238654250479</v>
      </c>
      <c r="Z106" s="25">
        <v>0.64165329242019686</v>
      </c>
      <c r="AA106" s="25">
        <v>0.49385679091409718</v>
      </c>
      <c r="AB106" s="26">
        <v>0.36721455664075237</v>
      </c>
      <c r="AC106" s="12">
        <v>97.100875666083482</v>
      </c>
    </row>
    <row r="107" spans="1:29" ht="15" thickBot="1" x14ac:dyDescent="0.25">
      <c r="A107" s="198"/>
      <c r="B107" s="198"/>
      <c r="C107" s="27" t="s">
        <v>34</v>
      </c>
      <c r="D107" s="28">
        <v>30</v>
      </c>
      <c r="E107" s="29">
        <v>11.244010376614167</v>
      </c>
      <c r="F107" s="29">
        <v>9.8182002215622255</v>
      </c>
      <c r="G107" s="29">
        <v>9.2398520044793138</v>
      </c>
      <c r="H107" s="29">
        <v>9.4623337056520693</v>
      </c>
      <c r="I107" s="29">
        <v>11.889413438241572</v>
      </c>
      <c r="J107" s="29">
        <v>15.975665577090174</v>
      </c>
      <c r="K107" s="29">
        <v>19.010279839795885</v>
      </c>
      <c r="L107" s="29">
        <v>22.553852222229377</v>
      </c>
      <c r="M107" s="29">
        <v>25.053119572647017</v>
      </c>
      <c r="N107" s="29">
        <v>26.466922900702095</v>
      </c>
      <c r="O107" s="29">
        <v>27.698012118732777</v>
      </c>
      <c r="P107" s="29">
        <v>28.420595684813591</v>
      </c>
      <c r="Q107" s="29">
        <v>27.762096788100582</v>
      </c>
      <c r="R107" s="29">
        <v>26.90436145583163</v>
      </c>
      <c r="S107" s="29">
        <v>26.60008936176181</v>
      </c>
      <c r="T107" s="29">
        <v>26.255094538899883</v>
      </c>
      <c r="U107" s="29">
        <v>26.0458802891653</v>
      </c>
      <c r="V107" s="29">
        <v>24.298188001643318</v>
      </c>
      <c r="W107" s="29">
        <v>27.123982220911866</v>
      </c>
      <c r="X107" s="29">
        <v>27.173591367099267</v>
      </c>
      <c r="Y107" s="29">
        <v>25.369183854852178</v>
      </c>
      <c r="Z107" s="29">
        <v>21.700191015931502</v>
      </c>
      <c r="AA107" s="29">
        <v>16.592172347242727</v>
      </c>
      <c r="AB107" s="29">
        <v>12.334989980471139</v>
      </c>
      <c r="AC107" s="30">
        <v>504.99207888447154</v>
      </c>
    </row>
    <row r="108" spans="1:29" ht="15" x14ac:dyDescent="0.2">
      <c r="A108" s="196">
        <v>46357</v>
      </c>
      <c r="B108" s="196"/>
      <c r="C108" s="13" t="s">
        <v>35</v>
      </c>
      <c r="D108" s="14">
        <v>21</v>
      </c>
      <c r="E108" s="24">
        <v>0.42528292580063048</v>
      </c>
      <c r="F108" s="25">
        <v>0.37707329012408269</v>
      </c>
      <c r="G108" s="25">
        <v>0.35695091585446492</v>
      </c>
      <c r="H108" s="25">
        <v>0.36335671107804079</v>
      </c>
      <c r="I108" s="25">
        <v>0.42982442903367607</v>
      </c>
      <c r="J108" s="25">
        <v>0.52371380213438656</v>
      </c>
      <c r="K108" s="25">
        <v>0.64718508959419085</v>
      </c>
      <c r="L108" s="25">
        <v>0.81059084077672494</v>
      </c>
      <c r="M108" s="25">
        <v>0.90131958793723133</v>
      </c>
      <c r="N108" s="25">
        <v>0.94732748973243797</v>
      </c>
      <c r="O108" s="25">
        <v>0.98020030565986382</v>
      </c>
      <c r="P108" s="25">
        <v>1</v>
      </c>
      <c r="Q108" s="25">
        <v>0.98619403381279236</v>
      </c>
      <c r="R108" s="25">
        <v>0.95298546442181864</v>
      </c>
      <c r="S108" s="25">
        <v>0.93943454301790841</v>
      </c>
      <c r="T108" s="25">
        <v>0.92218792955547613</v>
      </c>
      <c r="U108" s="25">
        <v>0.90402802263438209</v>
      </c>
      <c r="V108" s="25">
        <v>0.79922283122021742</v>
      </c>
      <c r="W108" s="25">
        <v>0.91669180589644039</v>
      </c>
      <c r="X108" s="25">
        <v>0.92240585937885555</v>
      </c>
      <c r="Y108" s="25">
        <v>0.86878310456372532</v>
      </c>
      <c r="Z108" s="25">
        <v>0.77063091752976087</v>
      </c>
      <c r="AA108" s="25">
        <v>0.62221713014964231</v>
      </c>
      <c r="AB108" s="26">
        <v>0.48161142110803667</v>
      </c>
      <c r="AC108" s="12">
        <v>374.83358747131058</v>
      </c>
    </row>
    <row r="109" spans="1:29" ht="15" x14ac:dyDescent="0.2">
      <c r="A109" s="197"/>
      <c r="B109" s="197"/>
      <c r="C109" s="17" t="s">
        <v>36</v>
      </c>
      <c r="D109" s="18">
        <v>4</v>
      </c>
      <c r="E109" s="24">
        <v>0.42698666233596511</v>
      </c>
      <c r="F109" s="25">
        <v>0.38004189790490939</v>
      </c>
      <c r="G109" s="25">
        <v>0.3577603150009025</v>
      </c>
      <c r="H109" s="25">
        <v>0.35663216940355147</v>
      </c>
      <c r="I109" s="25">
        <v>0.39138552065432841</v>
      </c>
      <c r="J109" s="25">
        <v>0.42615532453626082</v>
      </c>
      <c r="K109" s="25">
        <v>0.52073466566823867</v>
      </c>
      <c r="L109" s="25">
        <v>0.69652267694414116</v>
      </c>
      <c r="M109" s="25">
        <v>0.80151613342451344</v>
      </c>
      <c r="N109" s="25">
        <v>0.87365300643171984</v>
      </c>
      <c r="O109" s="25">
        <v>0.91827457254378597</v>
      </c>
      <c r="P109" s="25">
        <v>0.93817054070116013</v>
      </c>
      <c r="Q109" s="25">
        <v>0.92573435947831295</v>
      </c>
      <c r="R109" s="25">
        <v>0.88488145290422726</v>
      </c>
      <c r="S109" s="25">
        <v>0.83932633244457788</v>
      </c>
      <c r="T109" s="25">
        <v>0.81159098959711184</v>
      </c>
      <c r="U109" s="25">
        <v>0.79376467134439799</v>
      </c>
      <c r="V109" s="25">
        <v>0.69140202531978556</v>
      </c>
      <c r="W109" s="25">
        <v>0.82168741850447957</v>
      </c>
      <c r="X109" s="25">
        <v>0.83643297077082568</v>
      </c>
      <c r="Y109" s="25">
        <v>0.79758702948035798</v>
      </c>
      <c r="Z109" s="25">
        <v>0.71067399020053357</v>
      </c>
      <c r="AA109" s="25">
        <v>0.58593776609153159</v>
      </c>
      <c r="AB109" s="26">
        <v>0.46180311124035073</v>
      </c>
      <c r="AC109" s="12">
        <v>64.994622411703887</v>
      </c>
    </row>
    <row r="110" spans="1:29" ht="15" x14ac:dyDescent="0.2">
      <c r="A110" s="197"/>
      <c r="B110" s="197"/>
      <c r="C110" s="22" t="s">
        <v>37</v>
      </c>
      <c r="D110" s="23">
        <v>6</v>
      </c>
      <c r="E110" s="24">
        <v>0.460356925642052</v>
      </c>
      <c r="F110" s="25">
        <v>0.40359662889159026</v>
      </c>
      <c r="G110" s="25">
        <v>0.37204371723741875</v>
      </c>
      <c r="H110" s="25">
        <v>0.35511281188655647</v>
      </c>
      <c r="I110" s="25">
        <v>0.36237635901308402</v>
      </c>
      <c r="J110" s="25">
        <v>0.35711342562298176</v>
      </c>
      <c r="K110" s="25">
        <v>0.39839555689707684</v>
      </c>
      <c r="L110" s="25">
        <v>0.53277810119766578</v>
      </c>
      <c r="M110" s="25">
        <v>0.62775054481518455</v>
      </c>
      <c r="N110" s="25">
        <v>0.70220607197786766</v>
      </c>
      <c r="O110" s="25">
        <v>0.75431919911878187</v>
      </c>
      <c r="P110" s="25">
        <v>0.78005780737940811</v>
      </c>
      <c r="Q110" s="25">
        <v>0.78821600052926966</v>
      </c>
      <c r="R110" s="25">
        <v>0.7635811908244049</v>
      </c>
      <c r="S110" s="25">
        <v>0.72545027945208462</v>
      </c>
      <c r="T110" s="25">
        <v>0.69649302263839152</v>
      </c>
      <c r="U110" s="25">
        <v>0.68319133260734388</v>
      </c>
      <c r="V110" s="25">
        <v>0.61067660070191598</v>
      </c>
      <c r="W110" s="25">
        <v>0.7536294392974473</v>
      </c>
      <c r="X110" s="25">
        <v>0.79694013178896661</v>
      </c>
      <c r="Y110" s="25">
        <v>0.7676842097860217</v>
      </c>
      <c r="Z110" s="25">
        <v>0.67745243769567542</v>
      </c>
      <c r="AA110" s="25">
        <v>0.53528099933830453</v>
      </c>
      <c r="AB110" s="26">
        <v>0.41514940509150611</v>
      </c>
      <c r="AC110" s="12">
        <v>85.919113196585997</v>
      </c>
    </row>
    <row r="111" spans="1:29" ht="15" thickBot="1" x14ac:dyDescent="0.25">
      <c r="A111" s="198"/>
      <c r="B111" s="198"/>
      <c r="C111" s="27" t="s">
        <v>34</v>
      </c>
      <c r="D111" s="28">
        <v>31</v>
      </c>
      <c r="E111" s="29">
        <v>13.401029645009412</v>
      </c>
      <c r="F111" s="29">
        <v>11.860286457574915</v>
      </c>
      <c r="G111" s="29">
        <v>11.159272796371885</v>
      </c>
      <c r="H111" s="29">
        <v>11.187696481572402</v>
      </c>
      <c r="I111" s="29">
        <v>12.766113246403016</v>
      </c>
      <c r="J111" s="29">
        <v>14.845291696705051</v>
      </c>
      <c r="K111" s="29">
        <v>18.064198885533425</v>
      </c>
      <c r="L111" s="29">
        <v>23.005166971273784</v>
      </c>
      <c r="M111" s="29">
        <v>25.900279149271018</v>
      </c>
      <c r="N111" s="29">
        <v>27.601725741975283</v>
      </c>
      <c r="O111" s="29">
        <v>28.783219903744975</v>
      </c>
      <c r="P111" s="29">
        <v>29.433029007081089</v>
      </c>
      <c r="Q111" s="29">
        <v>29.142308151157508</v>
      </c>
      <c r="R111" s="29">
        <v>28.133707709421529</v>
      </c>
      <c r="S111" s="29">
        <v>27.438132409866896</v>
      </c>
      <c r="T111" s="29">
        <v>26.791268614883794</v>
      </c>
      <c r="U111" s="29">
        <v>26.25879515634368</v>
      </c>
      <c r="V111" s="29">
        <v>23.213347161115202</v>
      </c>
      <c r="W111" s="29">
        <v>27.059054233627851</v>
      </c>
      <c r="X111" s="29">
        <v>27.497895720773069</v>
      </c>
      <c r="Y111" s="29">
        <v>26.040898572475793</v>
      </c>
      <c r="Z111" s="29">
        <v>23.090659855101165</v>
      </c>
      <c r="AA111" s="29">
        <v>18.621996793538443</v>
      </c>
      <c r="AB111" s="29">
        <v>14.45194871877921</v>
      </c>
      <c r="AC111" s="30">
        <v>525.74732307960039</v>
      </c>
    </row>
  </sheetData>
  <autoFilter ref="A63:AC111" xr:uid="{00000000-0009-0000-0000-000002000000}"/>
  <mergeCells count="50">
    <mergeCell ref="A108:A111"/>
    <mergeCell ref="B108:B111"/>
    <mergeCell ref="A96:A99"/>
    <mergeCell ref="B96:B99"/>
    <mergeCell ref="A100:A103"/>
    <mergeCell ref="B100:B103"/>
    <mergeCell ref="A104:A107"/>
    <mergeCell ref="B104:B107"/>
    <mergeCell ref="A84:A87"/>
    <mergeCell ref="B84:B87"/>
    <mergeCell ref="A88:A91"/>
    <mergeCell ref="B88:B91"/>
    <mergeCell ref="A92:A95"/>
    <mergeCell ref="B92:B95"/>
    <mergeCell ref="A72:A75"/>
    <mergeCell ref="B72:B75"/>
    <mergeCell ref="A76:A79"/>
    <mergeCell ref="B76:B79"/>
    <mergeCell ref="A80:A83"/>
    <mergeCell ref="B80:B83"/>
    <mergeCell ref="A55:A58"/>
    <mergeCell ref="B55:B58"/>
    <mergeCell ref="A64:A67"/>
    <mergeCell ref="B64:B67"/>
    <mergeCell ref="A68:A71"/>
    <mergeCell ref="B68:B71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G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266-16F2-4326-A76E-CB2FFB67A2AD}">
  <sheetPr>
    <tabColor theme="3" tint="0.39997558519241921"/>
    <pageSetUpPr fitToPage="1"/>
  </sheetPr>
  <dimension ref="A1:AG111"/>
  <sheetViews>
    <sheetView showGridLines="0" zoomScale="90" workbookViewId="0">
      <pane xSplit="4" ySplit="10" topLeftCell="Q56" activePane="bottomRight" state="frozen"/>
      <selection activeCell="F53" sqref="F53"/>
      <selection pane="topRight" activeCell="F53" sqref="F53"/>
      <selection pane="bottomLeft" activeCell="F53" sqref="F53"/>
      <selection pane="bottomRight" activeCell="F53" sqref="F5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11.140625" style="1" customWidth="1"/>
    <col min="4" max="4" width="7.85546875" style="1" customWidth="1"/>
    <col min="5" max="21" width="14.42578125" style="1" bestFit="1" customWidth="1"/>
    <col min="22" max="25" width="15.5703125" style="1" bestFit="1" customWidth="1"/>
    <col min="26" max="26" width="15.42578125" style="1" customWidth="1"/>
    <col min="27" max="27" width="16.28515625" style="1" customWidth="1"/>
    <col min="28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">
        <v>106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>
        <v>2027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85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32.25" thickBot="1" x14ac:dyDescent="0.25">
      <c r="A10" s="3" t="s">
        <v>108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>
        <v>46388</v>
      </c>
      <c r="B11" s="194">
        <v>168837045.24752295</v>
      </c>
      <c r="C11" s="94" t="s">
        <v>35</v>
      </c>
      <c r="D11" s="95">
        <v>19</v>
      </c>
      <c r="E11" s="148">
        <v>110550.60578170464</v>
      </c>
      <c r="F11" s="149">
        <v>85871.180764998644</v>
      </c>
      <c r="G11" s="149">
        <v>76034.030166726676</v>
      </c>
      <c r="H11" s="149">
        <v>80593.514996145197</v>
      </c>
      <c r="I11" s="149">
        <v>123113.72750625201</v>
      </c>
      <c r="J11" s="149">
        <v>200752.51622696168</v>
      </c>
      <c r="K11" s="149">
        <v>260290.0396961463</v>
      </c>
      <c r="L11" s="149">
        <v>166069.97952917026</v>
      </c>
      <c r="M11" s="149">
        <v>198348.67413126855</v>
      </c>
      <c r="N11" s="149">
        <v>216508.01314472579</v>
      </c>
      <c r="O11" s="149">
        <v>233821.86621775743</v>
      </c>
      <c r="P11" s="149">
        <v>243891.71469868062</v>
      </c>
      <c r="Q11" s="149">
        <v>238631.44720685904</v>
      </c>
      <c r="R11" s="149">
        <v>228647.07538731428</v>
      </c>
      <c r="S11" s="149">
        <v>227278.52446619852</v>
      </c>
      <c r="T11" s="149">
        <v>221874.48868856076</v>
      </c>
      <c r="U11" s="149">
        <v>214203.86533576893</v>
      </c>
      <c r="V11" s="149">
        <v>427891.18368404615</v>
      </c>
      <c r="W11" s="149">
        <v>490710.44000409031</v>
      </c>
      <c r="X11" s="149">
        <v>517477.9028829984</v>
      </c>
      <c r="Y11" s="149">
        <v>484364.70418210857</v>
      </c>
      <c r="Z11" s="149">
        <v>413950.71073974669</v>
      </c>
      <c r="AA11" s="149">
        <v>314917.52103688056</v>
      </c>
      <c r="AB11" s="150">
        <v>227895.57717833063</v>
      </c>
      <c r="AC11" s="151">
        <v>114070096.76941538</v>
      </c>
      <c r="AD11" s="1">
        <v>41596237.327319779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>
        <v>5</v>
      </c>
      <c r="E12" s="145">
        <v>121876.40916152572</v>
      </c>
      <c r="F12" s="146">
        <v>94204.724052973703</v>
      </c>
      <c r="G12" s="146">
        <v>82667.837851593387</v>
      </c>
      <c r="H12" s="146">
        <v>81526.763293765762</v>
      </c>
      <c r="I12" s="146">
        <v>99258.844010844055</v>
      </c>
      <c r="J12" s="146">
        <v>124246.97566100369</v>
      </c>
      <c r="K12" s="146">
        <v>169478.55780960916</v>
      </c>
      <c r="L12" s="146">
        <v>122311.64148473712</v>
      </c>
      <c r="M12" s="146">
        <v>159767.05241759683</v>
      </c>
      <c r="N12" s="146">
        <v>183175.92367839447</v>
      </c>
      <c r="O12" s="146">
        <v>201568.23314238404</v>
      </c>
      <c r="P12" s="146">
        <v>209725.13872437534</v>
      </c>
      <c r="Q12" s="146">
        <v>206819.60465465297</v>
      </c>
      <c r="R12" s="146">
        <v>191573.69244232532</v>
      </c>
      <c r="S12" s="146">
        <v>175369.89100120179</v>
      </c>
      <c r="T12" s="146">
        <v>164230.17785614837</v>
      </c>
      <c r="U12" s="146">
        <v>155364.3835689931</v>
      </c>
      <c r="V12" s="146">
        <v>348017.34880832944</v>
      </c>
      <c r="W12" s="146">
        <v>420366.39374278043</v>
      </c>
      <c r="X12" s="146">
        <v>447698.27487294009</v>
      </c>
      <c r="Y12" s="146">
        <v>425435.17026170442</v>
      </c>
      <c r="Z12" s="146">
        <v>369922.0687331449</v>
      </c>
      <c r="AA12" s="146">
        <v>296956.91104297811</v>
      </c>
      <c r="AB12" s="147">
        <v>228660.39309165813</v>
      </c>
      <c r="AC12" s="152">
        <v>25401112.056828298</v>
      </c>
      <c r="AD12" s="1">
        <v>8849528.6948540471</v>
      </c>
      <c r="AF12" s="1" t="s">
        <v>3</v>
      </c>
      <c r="AG12" s="1">
        <v>1</v>
      </c>
    </row>
    <row r="13" spans="1:33" ht="15" x14ac:dyDescent="0.2">
      <c r="A13" s="191"/>
      <c r="B13" s="194"/>
      <c r="C13" s="106" t="s">
        <v>37</v>
      </c>
      <c r="D13" s="107">
        <v>7</v>
      </c>
      <c r="E13" s="143">
        <v>130227.94962298516</v>
      </c>
      <c r="F13" s="143">
        <v>100874.75652180902</v>
      </c>
      <c r="G13" s="143">
        <v>82237.488920488075</v>
      </c>
      <c r="H13" s="143">
        <v>72425.780945686216</v>
      </c>
      <c r="I13" s="143">
        <v>72865.946276483635</v>
      </c>
      <c r="J13" s="143">
        <v>78002.2203058413</v>
      </c>
      <c r="K13" s="143">
        <v>94089.272788186601</v>
      </c>
      <c r="L13" s="143">
        <v>62327.729033994976</v>
      </c>
      <c r="M13" s="143">
        <v>96616.552484236381</v>
      </c>
      <c r="N13" s="143">
        <v>123633.62202168802</v>
      </c>
      <c r="O13" s="143">
        <v>141057.10138880095</v>
      </c>
      <c r="P13" s="143">
        <v>150037.04419705266</v>
      </c>
      <c r="Q13" s="143">
        <v>153763.18593564545</v>
      </c>
      <c r="R13" s="143">
        <v>147006.57132302946</v>
      </c>
      <c r="S13" s="143">
        <v>133050.69753991612</v>
      </c>
      <c r="T13" s="143">
        <v>122226.6567846562</v>
      </c>
      <c r="U13" s="143">
        <v>117440.91602710892</v>
      </c>
      <c r="V13" s="143">
        <v>301411.69257469103</v>
      </c>
      <c r="W13" s="143">
        <v>380123.02830737183</v>
      </c>
      <c r="X13" s="143">
        <v>420926.83714113245</v>
      </c>
      <c r="Y13" s="143">
        <v>403873.90281209955</v>
      </c>
      <c r="Z13" s="143">
        <v>346946.98126976553</v>
      </c>
      <c r="AA13" s="143">
        <v>267417.45651953347</v>
      </c>
      <c r="AB13" s="144">
        <v>196536.09801197873</v>
      </c>
      <c r="AC13" s="153">
        <v>29365836.421279266</v>
      </c>
      <c r="AD13" s="1">
        <v>8730120.5371529032</v>
      </c>
      <c r="AF13" s="1" t="s">
        <v>2</v>
      </c>
      <c r="AG13" s="1">
        <v>1</v>
      </c>
    </row>
    <row r="14" spans="1:33" ht="15.75" thickBot="1" x14ac:dyDescent="0.25">
      <c r="A14" s="192"/>
      <c r="B14" s="195"/>
      <c r="C14" s="122" t="s">
        <v>34</v>
      </c>
      <c r="D14" s="123">
        <v>31</v>
      </c>
      <c r="E14" s="109">
        <v>3621439.2030209131</v>
      </c>
      <c r="F14" s="109">
        <v>2808699.350452506</v>
      </c>
      <c r="G14" s="109">
        <v>2433648.1848691902</v>
      </c>
      <c r="H14" s="109">
        <v>2445891.068015391</v>
      </c>
      <c r="I14" s="109">
        <v>3345516.6666083941</v>
      </c>
      <c r="J14" s="109">
        <v>4981548.2287581796</v>
      </c>
      <c r="K14" s="109">
        <v>6451528.4527921313</v>
      </c>
      <c r="L14" s="109">
        <v>4203181.9217158854</v>
      </c>
      <c r="M14" s="109">
        <v>5243775.937971741</v>
      </c>
      <c r="N14" s="109">
        <v>5894967.2222935781</v>
      </c>
      <c r="O14" s="109">
        <v>6437856.3335709181</v>
      </c>
      <c r="P14" s="109">
        <v>6732827.5822761767</v>
      </c>
      <c r="Q14" s="109">
        <v>6644437.8217531051</v>
      </c>
      <c r="R14" s="109">
        <v>6331208.8938318044</v>
      </c>
      <c r="S14" s="109">
        <v>6126496.3026431939</v>
      </c>
      <c r="T14" s="109">
        <v>5892352.7718559895</v>
      </c>
      <c r="U14" s="109">
        <v>5668781.7714143367</v>
      </c>
      <c r="V14" s="109">
        <v>11979901.082061362</v>
      </c>
      <c r="W14" s="109">
        <v>14086191.526943222</v>
      </c>
      <c r="X14" s="109">
        <v>15017059.389129598</v>
      </c>
      <c r="Y14" s="109">
        <v>14157222.550453283</v>
      </c>
      <c r="Z14" s="109">
        <v>12143302.716609269</v>
      </c>
      <c r="AA14" s="109">
        <v>9340139.6505523548</v>
      </c>
      <c r="AB14" s="142">
        <v>6849070.6179304235</v>
      </c>
      <c r="AC14" s="152">
        <v>168837045.24752295</v>
      </c>
      <c r="AD14" s="152">
        <v>59175886.559326723</v>
      </c>
    </row>
    <row r="15" spans="1:33" ht="15" x14ac:dyDescent="0.2">
      <c r="A15" s="191">
        <v>46419</v>
      </c>
      <c r="B15" s="194">
        <v>167335123.08397993</v>
      </c>
      <c r="C15" s="94" t="s">
        <v>35</v>
      </c>
      <c r="D15" s="95">
        <v>20</v>
      </c>
      <c r="E15" s="148">
        <v>104129.67016532413</v>
      </c>
      <c r="F15" s="149">
        <v>79905.059522184631</v>
      </c>
      <c r="G15" s="149">
        <v>71585.660193951786</v>
      </c>
      <c r="H15" s="149">
        <v>78850.267264397015</v>
      </c>
      <c r="I15" s="149">
        <v>153131.50653896722</v>
      </c>
      <c r="J15" s="149">
        <v>299728.80240344018</v>
      </c>
      <c r="K15" s="149">
        <v>326263.17876323836</v>
      </c>
      <c r="L15" s="149">
        <v>185632.05586270659</v>
      </c>
      <c r="M15" s="149">
        <v>209491.29088111164</v>
      </c>
      <c r="N15" s="149">
        <v>221479.27500188746</v>
      </c>
      <c r="O15" s="149">
        <v>236730.74312723058</v>
      </c>
      <c r="P15" s="149">
        <v>245390.87506789941</v>
      </c>
      <c r="Q15" s="149">
        <v>233699.4805827915</v>
      </c>
      <c r="R15" s="149">
        <v>225884.13031013243</v>
      </c>
      <c r="S15" s="149">
        <v>230091.17979314685</v>
      </c>
      <c r="T15" s="149">
        <v>228869.7739017072</v>
      </c>
      <c r="U15" s="149">
        <v>224711.68793167922</v>
      </c>
      <c r="V15" s="149">
        <v>443228.453828867</v>
      </c>
      <c r="W15" s="149">
        <v>502433.84222914075</v>
      </c>
      <c r="X15" s="149">
        <v>543502.95240336191</v>
      </c>
      <c r="Y15" s="149">
        <v>508552.29045943625</v>
      </c>
      <c r="Z15" s="149">
        <v>425549.0974771874</v>
      </c>
      <c r="AA15" s="149">
        <v>317050.18537234335</v>
      </c>
      <c r="AB15" s="150">
        <v>223084.60081600861</v>
      </c>
      <c r="AC15" s="151">
        <v>126379521.19796284</v>
      </c>
      <c r="AD15" s="1">
        <v>44839609.849205852</v>
      </c>
      <c r="AF15" s="1" t="s">
        <v>1</v>
      </c>
      <c r="AG15" s="1">
        <v>2</v>
      </c>
    </row>
    <row r="16" spans="1:33" ht="15" x14ac:dyDescent="0.2">
      <c r="A16" s="191"/>
      <c r="B16" s="194"/>
      <c r="C16" s="100" t="s">
        <v>36</v>
      </c>
      <c r="D16" s="101">
        <v>4</v>
      </c>
      <c r="E16" s="145">
        <v>129610.33470451242</v>
      </c>
      <c r="F16" s="146">
        <v>97967.010107082257</v>
      </c>
      <c r="G16" s="146">
        <v>85428.568356491276</v>
      </c>
      <c r="H16" s="146">
        <v>84601.118406446432</v>
      </c>
      <c r="I16" s="146">
        <v>110071.19627701305</v>
      </c>
      <c r="J16" s="146">
        <v>152059.49535587223</v>
      </c>
      <c r="K16" s="146">
        <v>216830.40614377716</v>
      </c>
      <c r="L16" s="146">
        <v>149205.96587790543</v>
      </c>
      <c r="M16" s="146">
        <v>191192.44608151776</v>
      </c>
      <c r="N16" s="146">
        <v>216788.05264534988</v>
      </c>
      <c r="O16" s="146">
        <v>230907.70195239561</v>
      </c>
      <c r="P16" s="146">
        <v>239384.4756552522</v>
      </c>
      <c r="Q16" s="146">
        <v>233420.14254748728</v>
      </c>
      <c r="R16" s="146">
        <v>211602.12990662252</v>
      </c>
      <c r="S16" s="146">
        <v>192500.64202713664</v>
      </c>
      <c r="T16" s="146">
        <v>181053.24562346152</v>
      </c>
      <c r="U16" s="146">
        <v>171709.55220392343</v>
      </c>
      <c r="V16" s="146">
        <v>381901.80333785736</v>
      </c>
      <c r="W16" s="146">
        <v>448979.61272784456</v>
      </c>
      <c r="X16" s="146">
        <v>485255.60648879356</v>
      </c>
      <c r="Y16" s="146">
        <v>459313.30769182718</v>
      </c>
      <c r="Z16" s="146">
        <v>398098.89552900259</v>
      </c>
      <c r="AA16" s="146">
        <v>316663.84759224427</v>
      </c>
      <c r="AB16" s="147">
        <v>236944.39709953524</v>
      </c>
      <c r="AC16" s="152">
        <v>22485959.81735741</v>
      </c>
      <c r="AD16" s="1">
        <v>8071057.4180842089</v>
      </c>
      <c r="AF16" s="1" t="s">
        <v>3</v>
      </c>
      <c r="AG16" s="1">
        <v>2</v>
      </c>
    </row>
    <row r="17" spans="1:33" ht="15" x14ac:dyDescent="0.2">
      <c r="A17" s="191"/>
      <c r="B17" s="194"/>
      <c r="C17" s="106" t="s">
        <v>37</v>
      </c>
      <c r="D17" s="107">
        <v>4</v>
      </c>
      <c r="E17" s="143">
        <v>128331.59082275641</v>
      </c>
      <c r="F17" s="143">
        <v>95065.164823251194</v>
      </c>
      <c r="G17" s="143">
        <v>78603.729232587313</v>
      </c>
      <c r="H17" s="143">
        <v>71433.36684226089</v>
      </c>
      <c r="I17" s="143">
        <v>74040.191037058044</v>
      </c>
      <c r="J17" s="143">
        <v>87380.715905642777</v>
      </c>
      <c r="K17" s="143">
        <v>116706.30034883354</v>
      </c>
      <c r="L17" s="143">
        <v>74929.237794363813</v>
      </c>
      <c r="M17" s="143">
        <v>117277.68834215472</v>
      </c>
      <c r="N17" s="143">
        <v>147194.0607984387</v>
      </c>
      <c r="O17" s="143">
        <v>165353.11284793069</v>
      </c>
      <c r="P17" s="143">
        <v>173712.71872066913</v>
      </c>
      <c r="Q17" s="143">
        <v>174771.4850774298</v>
      </c>
      <c r="R17" s="143">
        <v>166085.03495641201</v>
      </c>
      <c r="S17" s="143">
        <v>150920.84190860571</v>
      </c>
      <c r="T17" s="143">
        <v>140000.87655090337</v>
      </c>
      <c r="U17" s="143">
        <v>136924.7184784867</v>
      </c>
      <c r="V17" s="143">
        <v>337453.40369876474</v>
      </c>
      <c r="W17" s="143">
        <v>410163.38772590057</v>
      </c>
      <c r="X17" s="143">
        <v>470727.04517483612</v>
      </c>
      <c r="Y17" s="143">
        <v>449948.53042514727</v>
      </c>
      <c r="Z17" s="143">
        <v>380780.58966181247</v>
      </c>
      <c r="AA17" s="143">
        <v>278057.09386655357</v>
      </c>
      <c r="AB17" s="144">
        <v>191549.63212413157</v>
      </c>
      <c r="AC17" s="153">
        <v>18469642.068659723</v>
      </c>
      <c r="AD17" s="1">
        <v>5788679.1019015778</v>
      </c>
      <c r="AF17" s="1" t="s">
        <v>2</v>
      </c>
      <c r="AG17" s="1">
        <v>2</v>
      </c>
    </row>
    <row r="18" spans="1:33" ht="15.75" thickBot="1" x14ac:dyDescent="0.25">
      <c r="A18" s="192"/>
      <c r="B18" s="195"/>
      <c r="C18" s="112" t="s">
        <v>34</v>
      </c>
      <c r="D18" s="113">
        <v>28</v>
      </c>
      <c r="E18" s="109">
        <v>3114361.105415558</v>
      </c>
      <c r="F18" s="109">
        <v>2370229.8901650263</v>
      </c>
      <c r="G18" s="109">
        <v>2087842.3942353502</v>
      </c>
      <c r="H18" s="109">
        <v>2201143.2862827694</v>
      </c>
      <c r="I18" s="109">
        <v>3799075.6800356288</v>
      </c>
      <c r="J18" s="109">
        <v>6952336.8931148639</v>
      </c>
      <c r="K18" s="109">
        <v>7859410.4012352088</v>
      </c>
      <c r="L18" s="109">
        <v>4609181.9319432089</v>
      </c>
      <c r="M18" s="109">
        <v>5423706.355316923</v>
      </c>
      <c r="N18" s="109">
        <v>5885513.9538129037</v>
      </c>
      <c r="O18" s="109">
        <v>6319658.1217459179</v>
      </c>
      <c r="P18" s="109">
        <v>6560206.2788616735</v>
      </c>
      <c r="Q18" s="109">
        <v>6306756.1221554978</v>
      </c>
      <c r="R18" s="109">
        <v>6028431.2656547865</v>
      </c>
      <c r="S18" s="109">
        <v>5975509.5316059068</v>
      </c>
      <c r="T18" s="109">
        <v>5861611.9667316033</v>
      </c>
      <c r="U18" s="109">
        <v>5728770.8413632251</v>
      </c>
      <c r="V18" s="109">
        <v>11741989.904723827</v>
      </c>
      <c r="W18" s="109">
        <v>13485248.846397795</v>
      </c>
      <c r="X18" s="109">
        <v>14693989.654721757</v>
      </c>
      <c r="Y18" s="109">
        <v>13808093.161656622</v>
      </c>
      <c r="Z18" s="109">
        <v>11626499.890307007</v>
      </c>
      <c r="AA18" s="109">
        <v>8719887.4732820578</v>
      </c>
      <c r="AB18" s="142">
        <v>6175668.1332148388</v>
      </c>
      <c r="AC18" s="152">
        <v>167335123.08397996</v>
      </c>
      <c r="AD18" s="152">
        <v>58699346.369191639</v>
      </c>
    </row>
    <row r="19" spans="1:33" ht="15" x14ac:dyDescent="0.2">
      <c r="A19" s="193">
        <v>46447</v>
      </c>
      <c r="B19" s="194">
        <v>177488300.80323631</v>
      </c>
      <c r="C19" s="94" t="s">
        <v>35</v>
      </c>
      <c r="D19" s="95">
        <v>20</v>
      </c>
      <c r="E19" s="148">
        <v>112742.24586168111</v>
      </c>
      <c r="F19" s="149">
        <v>87143.185220549829</v>
      </c>
      <c r="G19" s="149">
        <v>79228.792884562572</v>
      </c>
      <c r="H19" s="149">
        <v>86246.248140759577</v>
      </c>
      <c r="I19" s="149">
        <v>155641.24837036044</v>
      </c>
      <c r="J19" s="149">
        <v>288917.71034766891</v>
      </c>
      <c r="K19" s="149">
        <v>316911.67230535694</v>
      </c>
      <c r="L19" s="149">
        <v>184852.29863133948</v>
      </c>
      <c r="M19" s="149">
        <v>210057.18421987168</v>
      </c>
      <c r="N19" s="149">
        <v>221781.37966100432</v>
      </c>
      <c r="O19" s="149">
        <v>236446.45352857231</v>
      </c>
      <c r="P19" s="149">
        <v>244957.5749241192</v>
      </c>
      <c r="Q19" s="149">
        <v>235293.67738801162</v>
      </c>
      <c r="R19" s="149">
        <v>226590.73412455581</v>
      </c>
      <c r="S19" s="149">
        <v>230720.10554136988</v>
      </c>
      <c r="T19" s="149">
        <v>229835.859951327</v>
      </c>
      <c r="U19" s="149">
        <v>225769.18184369724</v>
      </c>
      <c r="V19" s="149">
        <v>445301.07497155771</v>
      </c>
      <c r="W19" s="149">
        <v>502973.85000720184</v>
      </c>
      <c r="X19" s="149">
        <v>531900.21241315</v>
      </c>
      <c r="Y19" s="149">
        <v>495467.27453555877</v>
      </c>
      <c r="Z19" s="149">
        <v>420537.8803997275</v>
      </c>
      <c r="AA19" s="149">
        <v>318560.8386293478</v>
      </c>
      <c r="AB19" s="150">
        <v>229480.83141067615</v>
      </c>
      <c r="AC19" s="151">
        <v>126347150.30624056</v>
      </c>
      <c r="AD19" s="1">
        <v>44926088.996277377</v>
      </c>
      <c r="AF19" s="1" t="s">
        <v>1</v>
      </c>
      <c r="AG19" s="1">
        <v>3</v>
      </c>
    </row>
    <row r="20" spans="1:33" ht="15" x14ac:dyDescent="0.2">
      <c r="A20" s="191"/>
      <c r="B20" s="194"/>
      <c r="C20" s="100" t="s">
        <v>36</v>
      </c>
      <c r="D20" s="101">
        <v>4</v>
      </c>
      <c r="E20" s="145">
        <v>121687.36618702709</v>
      </c>
      <c r="F20" s="146">
        <v>93199.601069337179</v>
      </c>
      <c r="G20" s="146">
        <v>82743.363809859671</v>
      </c>
      <c r="H20" s="146">
        <v>80930.298906674041</v>
      </c>
      <c r="I20" s="146">
        <v>103747.64275204304</v>
      </c>
      <c r="J20" s="146">
        <v>135640.07793889011</v>
      </c>
      <c r="K20" s="146">
        <v>194532.59036216888</v>
      </c>
      <c r="L20" s="146">
        <v>135959.62390522388</v>
      </c>
      <c r="M20" s="146">
        <v>175251.4117376334</v>
      </c>
      <c r="N20" s="146">
        <v>199696.10197857127</v>
      </c>
      <c r="O20" s="146">
        <v>217172.39751952919</v>
      </c>
      <c r="P20" s="146">
        <v>224616.05591452384</v>
      </c>
      <c r="Q20" s="146">
        <v>220629.91728239867</v>
      </c>
      <c r="R20" s="146">
        <v>203505.3905906775</v>
      </c>
      <c r="S20" s="146">
        <v>186019.66849521751</v>
      </c>
      <c r="T20" s="146">
        <v>174551.23689865714</v>
      </c>
      <c r="U20" s="146">
        <v>166876.67037485226</v>
      </c>
      <c r="V20" s="146">
        <v>364252.26260804286</v>
      </c>
      <c r="W20" s="146">
        <v>432207.50559594261</v>
      </c>
      <c r="X20" s="146">
        <v>461343.89137039258</v>
      </c>
      <c r="Y20" s="146">
        <v>430579.8112794825</v>
      </c>
      <c r="Z20" s="146">
        <v>377093.34458566993</v>
      </c>
      <c r="AA20" s="146">
        <v>304996.31942906644</v>
      </c>
      <c r="AB20" s="147">
        <v>236478.45754040556</v>
      </c>
      <c r="AC20" s="152">
        <v>21294844.032529145</v>
      </c>
      <c r="AD20" s="1">
        <v>7617113.8987891395</v>
      </c>
      <c r="AF20" s="1" t="s">
        <v>3</v>
      </c>
      <c r="AG20" s="1">
        <v>3</v>
      </c>
    </row>
    <row r="21" spans="1:33" ht="15" x14ac:dyDescent="0.2">
      <c r="A21" s="191"/>
      <c r="B21" s="194"/>
      <c r="C21" s="106" t="s">
        <v>37</v>
      </c>
      <c r="D21" s="107">
        <v>7</v>
      </c>
      <c r="E21" s="143">
        <v>115727.76948617293</v>
      </c>
      <c r="F21" s="143">
        <v>85056.060279127181</v>
      </c>
      <c r="G21" s="143">
        <v>71437.619775876912</v>
      </c>
      <c r="H21" s="143">
        <v>65702.755013605463</v>
      </c>
      <c r="I21" s="143">
        <v>70857.401145218406</v>
      </c>
      <c r="J21" s="143">
        <v>77158.31942007551</v>
      </c>
      <c r="K21" s="143">
        <v>104487.23489769704</v>
      </c>
      <c r="L21" s="143">
        <v>68664.694417833482</v>
      </c>
      <c r="M21" s="143">
        <v>108668.33988422898</v>
      </c>
      <c r="N21" s="143">
        <v>134006.58383208603</v>
      </c>
      <c r="O21" s="143">
        <v>152899.75860770073</v>
      </c>
      <c r="P21" s="143">
        <v>162124.35290000975</v>
      </c>
      <c r="Q21" s="143">
        <v>164740.79364083553</v>
      </c>
      <c r="R21" s="143">
        <v>155525.31078303693</v>
      </c>
      <c r="S21" s="143">
        <v>140130.69756474215</v>
      </c>
      <c r="T21" s="143">
        <v>129949.30768499416</v>
      </c>
      <c r="U21" s="143">
        <v>127321.38764834411</v>
      </c>
      <c r="V21" s="143">
        <v>310039.20592458954</v>
      </c>
      <c r="W21" s="143">
        <v>380635.45492902177</v>
      </c>
      <c r="X21" s="143">
        <v>424585.98900992854</v>
      </c>
      <c r="Y21" s="143">
        <v>405104.99173717486</v>
      </c>
      <c r="Z21" s="143">
        <v>348620.18689890206</v>
      </c>
      <c r="AA21" s="143">
        <v>267336.65933850053</v>
      </c>
      <c r="AB21" s="144">
        <v>192977.19153267035</v>
      </c>
      <c r="AC21" s="153">
        <v>29846306.464466605</v>
      </c>
      <c r="AD21" s="1">
        <v>9408218.5887466818</v>
      </c>
      <c r="AF21" s="1" t="s">
        <v>2</v>
      </c>
      <c r="AG21" s="1">
        <v>3</v>
      </c>
    </row>
    <row r="22" spans="1:33" ht="15.75" thickBot="1" x14ac:dyDescent="0.25">
      <c r="A22" s="192"/>
      <c r="B22" s="195"/>
      <c r="C22" s="112" t="s">
        <v>34</v>
      </c>
      <c r="D22" s="113">
        <v>31</v>
      </c>
      <c r="E22" s="109">
        <v>3551688.7683849409</v>
      </c>
      <c r="F22" s="109">
        <v>2711054.5306422357</v>
      </c>
      <c r="G22" s="109">
        <v>2415612.6513618287</v>
      </c>
      <c r="H22" s="109">
        <v>2508565.4435371258</v>
      </c>
      <c r="I22" s="109">
        <v>4023817.3464319101</v>
      </c>
      <c r="J22" s="109">
        <v>6861022.7546494678</v>
      </c>
      <c r="K22" s="109">
        <v>7847774.4518396938</v>
      </c>
      <c r="L22" s="109">
        <v>4721537.329172519</v>
      </c>
      <c r="M22" s="109">
        <v>5662827.7105375705</v>
      </c>
      <c r="N22" s="109">
        <v>6172458.0879589738</v>
      </c>
      <c r="O22" s="109">
        <v>6667916.9709034674</v>
      </c>
      <c r="P22" s="109">
        <v>6932486.192440547</v>
      </c>
      <c r="Q22" s="109">
        <v>6741578.7723756749</v>
      </c>
      <c r="R22" s="109">
        <v>6434513.4203350842</v>
      </c>
      <c r="S22" s="109">
        <v>6339395.6677614627</v>
      </c>
      <c r="T22" s="109">
        <v>6204567.3004161278</v>
      </c>
      <c r="U22" s="109">
        <v>6074140.0319117624</v>
      </c>
      <c r="V22" s="109">
        <v>12533304.991335452</v>
      </c>
      <c r="W22" s="109">
        <v>14452755.207030959</v>
      </c>
      <c r="X22" s="109">
        <v>15455481.736814069</v>
      </c>
      <c r="Y22" s="109">
        <v>14467399.67798933</v>
      </c>
      <c r="Z22" s="109">
        <v>12359472.294629544</v>
      </c>
      <c r="AA22" s="109">
        <v>9462558.6656727251</v>
      </c>
      <c r="AB22" s="142">
        <v>6886370.7991038375</v>
      </c>
      <c r="AC22" s="152">
        <v>177488300.80323631</v>
      </c>
      <c r="AD22" s="152">
        <v>61951421.483813196</v>
      </c>
    </row>
    <row r="23" spans="1:33" ht="15" x14ac:dyDescent="0.2">
      <c r="A23" s="191">
        <v>46478</v>
      </c>
      <c r="B23" s="194">
        <v>171412341.98374844</v>
      </c>
      <c r="C23" s="94" t="s">
        <v>35</v>
      </c>
      <c r="D23" s="95">
        <v>22</v>
      </c>
      <c r="E23" s="148">
        <v>98098.677304700352</v>
      </c>
      <c r="F23" s="149">
        <v>75692.724849847669</v>
      </c>
      <c r="G23" s="149">
        <v>66699.766707660106</v>
      </c>
      <c r="H23" s="149">
        <v>75117.618856522764</v>
      </c>
      <c r="I23" s="149">
        <v>144633.94228307073</v>
      </c>
      <c r="J23" s="149">
        <v>275906.63523017126</v>
      </c>
      <c r="K23" s="149">
        <v>305896.15227011056</v>
      </c>
      <c r="L23" s="149">
        <v>176359.95346843009</v>
      </c>
      <c r="M23" s="149">
        <v>199748.33103474166</v>
      </c>
      <c r="N23" s="149">
        <v>210550.75842504748</v>
      </c>
      <c r="O23" s="149">
        <v>225121.89849483236</v>
      </c>
      <c r="P23" s="149">
        <v>234631.46330906663</v>
      </c>
      <c r="Q23" s="149">
        <v>223702.51587727346</v>
      </c>
      <c r="R23" s="149">
        <v>215559.63098742624</v>
      </c>
      <c r="S23" s="149">
        <v>220692.49270199996</v>
      </c>
      <c r="T23" s="149">
        <v>221112.3984847907</v>
      </c>
      <c r="U23" s="149">
        <v>215800.52751146306</v>
      </c>
      <c r="V23" s="149">
        <v>432429.77573825105</v>
      </c>
      <c r="W23" s="149">
        <v>495083.14751415764</v>
      </c>
      <c r="X23" s="149">
        <v>517416.60227097664</v>
      </c>
      <c r="Y23" s="149">
        <v>480342.82841856033</v>
      </c>
      <c r="Z23" s="149">
        <v>403628.16181822127</v>
      </c>
      <c r="AA23" s="149">
        <v>301666.49105628912</v>
      </c>
      <c r="AB23" s="150">
        <v>215547.39262763958</v>
      </c>
      <c r="AC23" s="151">
        <v>132691677.51930752</v>
      </c>
      <c r="AD23" s="1">
        <v>47152159.346491575</v>
      </c>
      <c r="AF23" s="1" t="s">
        <v>1</v>
      </c>
      <c r="AG23" s="1">
        <v>4</v>
      </c>
    </row>
    <row r="24" spans="1:33" ht="15" x14ac:dyDescent="0.2">
      <c r="A24" s="191"/>
      <c r="B24" s="194"/>
      <c r="C24" s="100" t="s">
        <v>36</v>
      </c>
      <c r="D24" s="101">
        <v>4</v>
      </c>
      <c r="E24" s="145">
        <v>119209.99978173428</v>
      </c>
      <c r="F24" s="146">
        <v>92106.990618359385</v>
      </c>
      <c r="G24" s="146">
        <v>78712.288561067544</v>
      </c>
      <c r="H24" s="146">
        <v>78434.147213181117</v>
      </c>
      <c r="I24" s="146">
        <v>103771.31464819174</v>
      </c>
      <c r="J24" s="146">
        <v>142093.74803833128</v>
      </c>
      <c r="K24" s="146">
        <v>210450.55440280199</v>
      </c>
      <c r="L24" s="146">
        <v>144335.22402370643</v>
      </c>
      <c r="M24" s="146">
        <v>181833.69874609268</v>
      </c>
      <c r="N24" s="146">
        <v>203274.92834094787</v>
      </c>
      <c r="O24" s="146">
        <v>217704.59568045576</v>
      </c>
      <c r="P24" s="146">
        <v>227621.15149244154</v>
      </c>
      <c r="Q24" s="146">
        <v>221993.33882913765</v>
      </c>
      <c r="R24" s="146">
        <v>202444.90223849416</v>
      </c>
      <c r="S24" s="146">
        <v>183623.06189093139</v>
      </c>
      <c r="T24" s="146">
        <v>173734.25143671746</v>
      </c>
      <c r="U24" s="146">
        <v>165003.96930252342</v>
      </c>
      <c r="V24" s="146">
        <v>368873.9843719916</v>
      </c>
      <c r="W24" s="146">
        <v>440661.96773646685</v>
      </c>
      <c r="X24" s="146">
        <v>456856.80927169597</v>
      </c>
      <c r="Y24" s="146">
        <v>427840.5407206915</v>
      </c>
      <c r="Z24" s="146">
        <v>371061.82894679462</v>
      </c>
      <c r="AA24" s="146">
        <v>296031.00739442598</v>
      </c>
      <c r="AB24" s="147">
        <v>219966.3958131051</v>
      </c>
      <c r="AC24" s="152">
        <v>21310562.798001144</v>
      </c>
      <c r="AD24" s="1">
        <v>7686276.487925794</v>
      </c>
      <c r="AF24" s="1" t="s">
        <v>3</v>
      </c>
      <c r="AG24" s="1">
        <v>4</v>
      </c>
    </row>
    <row r="25" spans="1:33" ht="15" x14ac:dyDescent="0.2">
      <c r="A25" s="191"/>
      <c r="B25" s="194"/>
      <c r="C25" s="106" t="s">
        <v>37</v>
      </c>
      <c r="D25" s="107">
        <v>4</v>
      </c>
      <c r="E25" s="143">
        <v>115529.68252240344</v>
      </c>
      <c r="F25" s="143">
        <v>84476.07104007779</v>
      </c>
      <c r="G25" s="143">
        <v>67447.741978167309</v>
      </c>
      <c r="H25" s="143">
        <v>62078.537412885082</v>
      </c>
      <c r="I25" s="143">
        <v>67132.751616041482</v>
      </c>
      <c r="J25" s="143">
        <v>72228.31256378509</v>
      </c>
      <c r="K25" s="143">
        <v>108597.69103021435</v>
      </c>
      <c r="L25" s="143">
        <v>74814.648262229923</v>
      </c>
      <c r="M25" s="143">
        <v>111856.54845393776</v>
      </c>
      <c r="N25" s="143">
        <v>136649.61101299338</v>
      </c>
      <c r="O25" s="143">
        <v>152059.96856435589</v>
      </c>
      <c r="P25" s="143">
        <v>162129.22588520264</v>
      </c>
      <c r="Q25" s="143">
        <v>166816.73340244507</v>
      </c>
      <c r="R25" s="143">
        <v>159791.12525820272</v>
      </c>
      <c r="S25" s="143">
        <v>144359.5706782765</v>
      </c>
      <c r="T25" s="143">
        <v>134848.39971760986</v>
      </c>
      <c r="U25" s="143">
        <v>131566.80691594287</v>
      </c>
      <c r="V25" s="143">
        <v>332110.87899979251</v>
      </c>
      <c r="W25" s="143">
        <v>405836.35050130246</v>
      </c>
      <c r="X25" s="143">
        <v>445019.7582339801</v>
      </c>
      <c r="Y25" s="143">
        <v>422507.30903882359</v>
      </c>
      <c r="Z25" s="143">
        <v>355964.17030929972</v>
      </c>
      <c r="AA25" s="143">
        <v>260458.81533658359</v>
      </c>
      <c r="AB25" s="144">
        <v>178244.70787539118</v>
      </c>
      <c r="AC25" s="153">
        <v>17410101.666439775</v>
      </c>
      <c r="AD25" s="1">
        <v>5499570.5526047861</v>
      </c>
      <c r="AF25" s="1" t="s">
        <v>2</v>
      </c>
      <c r="AG25" s="1">
        <v>4</v>
      </c>
    </row>
    <row r="26" spans="1:33" ht="15.75" thickBot="1" x14ac:dyDescent="0.25">
      <c r="A26" s="192"/>
      <c r="B26" s="195"/>
      <c r="C26" s="112" t="s">
        <v>34</v>
      </c>
      <c r="D26" s="113">
        <v>30</v>
      </c>
      <c r="E26" s="109">
        <v>3097129.6299199588</v>
      </c>
      <c r="F26" s="109">
        <v>2371572.1933303978</v>
      </c>
      <c r="G26" s="109">
        <v>2052034.9897254617</v>
      </c>
      <c r="H26" s="109">
        <v>2214638.3533477657</v>
      </c>
      <c r="I26" s="109">
        <v>3865562.9952844889</v>
      </c>
      <c r="J26" s="109">
        <v>6927234.2174722329</v>
      </c>
      <c r="K26" s="109">
        <v>8005908.3316744976</v>
      </c>
      <c r="L26" s="109">
        <v>4756518.4654492075</v>
      </c>
      <c r="M26" s="109">
        <v>5569224.271564438</v>
      </c>
      <c r="N26" s="109">
        <v>5991814.8427668102</v>
      </c>
      <c r="O26" s="109">
        <v>6431740.0238655582</v>
      </c>
      <c r="P26" s="109">
        <v>6720893.7023100425</v>
      </c>
      <c r="Q26" s="109">
        <v>6476695.6382263461</v>
      </c>
      <c r="R26" s="109">
        <v>6191255.9917101646</v>
      </c>
      <c r="S26" s="109">
        <v>6167165.3697208306</v>
      </c>
      <c r="T26" s="109">
        <v>6098803.3712827042</v>
      </c>
      <c r="U26" s="109">
        <v>5933894.7101260526</v>
      </c>
      <c r="V26" s="109">
        <v>12317394.519728659</v>
      </c>
      <c r="W26" s="109">
        <v>14277822.518262547</v>
      </c>
      <c r="X26" s="109">
        <v>14990671.519984191</v>
      </c>
      <c r="Y26" s="109">
        <v>13968933.624246387</v>
      </c>
      <c r="Z26" s="109">
        <v>11787923.557025246</v>
      </c>
      <c r="AA26" s="109">
        <v>8862622.0941623989</v>
      </c>
      <c r="AB26" s="142">
        <v>6334887.0525620561</v>
      </c>
      <c r="AC26" s="152">
        <v>171412341.98374844</v>
      </c>
      <c r="AD26" s="152">
        <v>60338006.38702216</v>
      </c>
    </row>
    <row r="27" spans="1:33" ht="15" x14ac:dyDescent="0.2">
      <c r="A27" s="191">
        <v>46508</v>
      </c>
      <c r="B27" s="194">
        <v>184318885.20059291</v>
      </c>
      <c r="C27" s="94" t="s">
        <v>35</v>
      </c>
      <c r="D27" s="95">
        <v>19</v>
      </c>
      <c r="E27" s="148">
        <v>110428.48048788637</v>
      </c>
      <c r="F27" s="149">
        <v>87336.465882091303</v>
      </c>
      <c r="G27" s="149">
        <v>77044.9923029364</v>
      </c>
      <c r="H27" s="149">
        <v>86468.584711199364</v>
      </c>
      <c r="I27" s="149">
        <v>161782.36066402064</v>
      </c>
      <c r="J27" s="149">
        <v>298284.49268701463</v>
      </c>
      <c r="K27" s="149">
        <v>331478.50926441047</v>
      </c>
      <c r="L27" s="149">
        <v>193307.51570884028</v>
      </c>
      <c r="M27" s="149">
        <v>218017.89030703457</v>
      </c>
      <c r="N27" s="149">
        <v>229861.03557777742</v>
      </c>
      <c r="O27" s="149">
        <v>245406.40899429907</v>
      </c>
      <c r="P27" s="149">
        <v>252914.73088148754</v>
      </c>
      <c r="Q27" s="149">
        <v>240864.83803955727</v>
      </c>
      <c r="R27" s="149">
        <v>231849.94490627575</v>
      </c>
      <c r="S27" s="149">
        <v>236784.88072551193</v>
      </c>
      <c r="T27" s="149">
        <v>237828.52748344149</v>
      </c>
      <c r="U27" s="149">
        <v>232897.55331835817</v>
      </c>
      <c r="V27" s="149">
        <v>462473.62657931366</v>
      </c>
      <c r="W27" s="149">
        <v>531931.41250049148</v>
      </c>
      <c r="X27" s="149">
        <v>552131.79745750967</v>
      </c>
      <c r="Y27" s="149">
        <v>512271.67329619377</v>
      </c>
      <c r="Z27" s="149">
        <v>434063.21459627454</v>
      </c>
      <c r="AA27" s="149">
        <v>321663.34864711098</v>
      </c>
      <c r="AB27" s="150">
        <v>229524.66328517048</v>
      </c>
      <c r="AC27" s="151">
        <v>123815722.01777993</v>
      </c>
      <c r="AD27" s="1">
        <v>44074933.192909077</v>
      </c>
      <c r="AF27" s="1" t="s">
        <v>1</v>
      </c>
      <c r="AG27" s="1">
        <v>5</v>
      </c>
    </row>
    <row r="28" spans="1:33" ht="15" x14ac:dyDescent="0.2">
      <c r="A28" s="191"/>
      <c r="B28" s="194"/>
      <c r="C28" s="100" t="s">
        <v>36</v>
      </c>
      <c r="D28" s="101">
        <v>4</v>
      </c>
      <c r="E28" s="145">
        <v>131291.11595102589</v>
      </c>
      <c r="F28" s="146">
        <v>101737.88856014537</v>
      </c>
      <c r="G28" s="146">
        <v>88005.290005959672</v>
      </c>
      <c r="H28" s="146">
        <v>89169.149305057566</v>
      </c>
      <c r="I28" s="146">
        <v>117171.46116490252</v>
      </c>
      <c r="J28" s="146">
        <v>148807.74096731076</v>
      </c>
      <c r="K28" s="146">
        <v>227873.4371416904</v>
      </c>
      <c r="L28" s="146">
        <v>159156.03433646355</v>
      </c>
      <c r="M28" s="146">
        <v>198846.27663361566</v>
      </c>
      <c r="N28" s="146">
        <v>221289.34944295738</v>
      </c>
      <c r="O28" s="146">
        <v>235310.7925429258</v>
      </c>
      <c r="P28" s="146">
        <v>243800.70479436708</v>
      </c>
      <c r="Q28" s="146">
        <v>237186.53019558158</v>
      </c>
      <c r="R28" s="146">
        <v>216765.89990532919</v>
      </c>
      <c r="S28" s="146">
        <v>196926.75006681777</v>
      </c>
      <c r="T28" s="146">
        <v>185291.16259543531</v>
      </c>
      <c r="U28" s="146">
        <v>180018.46357608878</v>
      </c>
      <c r="V28" s="146">
        <v>392043.13050708902</v>
      </c>
      <c r="W28" s="146">
        <v>464321.24759003602</v>
      </c>
      <c r="X28" s="146">
        <v>482892.30470893654</v>
      </c>
      <c r="Y28" s="146">
        <v>453730.9278716704</v>
      </c>
      <c r="Z28" s="146">
        <v>394081.55452804937</v>
      </c>
      <c r="AA28" s="146">
        <v>309670.42504843627</v>
      </c>
      <c r="AB28" s="147">
        <v>230462.48017600831</v>
      </c>
      <c r="AC28" s="152">
        <v>22823400.4704636</v>
      </c>
      <c r="AD28" s="1">
        <v>8298367.856358327</v>
      </c>
      <c r="AF28" s="1" t="s">
        <v>3</v>
      </c>
      <c r="AG28" s="1">
        <v>5</v>
      </c>
    </row>
    <row r="29" spans="1:33" ht="15" x14ac:dyDescent="0.2">
      <c r="A29" s="191"/>
      <c r="B29" s="194"/>
      <c r="C29" s="106" t="s">
        <v>37</v>
      </c>
      <c r="D29" s="107">
        <v>8</v>
      </c>
      <c r="E29" s="143">
        <v>122330.3158855112</v>
      </c>
      <c r="F29" s="143">
        <v>91512.319617105488</v>
      </c>
      <c r="G29" s="143">
        <v>76020.438268683254</v>
      </c>
      <c r="H29" s="143">
        <v>70080.348180069283</v>
      </c>
      <c r="I29" s="143">
        <v>78646.262299016598</v>
      </c>
      <c r="J29" s="143">
        <v>81939.465059489637</v>
      </c>
      <c r="K29" s="143">
        <v>127218.46039120162</v>
      </c>
      <c r="L29" s="143">
        <v>86424.869088081789</v>
      </c>
      <c r="M29" s="143">
        <v>128622.55756600469</v>
      </c>
      <c r="N29" s="143">
        <v>158711.24756480585</v>
      </c>
      <c r="O29" s="143">
        <v>177114.2880899825</v>
      </c>
      <c r="P29" s="143">
        <v>186938.27774278159</v>
      </c>
      <c r="Q29" s="143">
        <v>185649.43969651009</v>
      </c>
      <c r="R29" s="143">
        <v>173788.52157565052</v>
      </c>
      <c r="S29" s="143">
        <v>156379.83163360888</v>
      </c>
      <c r="T29" s="143">
        <v>146410.9116943969</v>
      </c>
      <c r="U29" s="143">
        <v>142963.38909105005</v>
      </c>
      <c r="V29" s="143">
        <v>350555.87133587385</v>
      </c>
      <c r="W29" s="143">
        <v>427495.05589252687</v>
      </c>
      <c r="X29" s="143">
        <v>457069.72465777543</v>
      </c>
      <c r="Y29" s="143">
        <v>431341.5785188427</v>
      </c>
      <c r="Z29" s="143">
        <v>368281.15519252862</v>
      </c>
      <c r="AA29" s="143">
        <v>282177.94065196865</v>
      </c>
      <c r="AB29" s="144">
        <v>202298.06935020568</v>
      </c>
      <c r="AC29" s="153">
        <v>37679762.712349378</v>
      </c>
      <c r="AD29" s="1">
        <v>12344026.669942982</v>
      </c>
      <c r="AF29" s="1" t="s">
        <v>2</v>
      </c>
      <c r="AG29" s="1">
        <v>5</v>
      </c>
    </row>
    <row r="30" spans="1:33" ht="15.75" thickBot="1" x14ac:dyDescent="0.25">
      <c r="A30" s="192"/>
      <c r="B30" s="195"/>
      <c r="C30" s="112" t="s">
        <v>34</v>
      </c>
      <c r="D30" s="113">
        <v>31</v>
      </c>
      <c r="E30" s="109">
        <v>3601948.1201580344</v>
      </c>
      <c r="F30" s="109">
        <v>2798442.9629371599</v>
      </c>
      <c r="G30" s="109">
        <v>2424039.5199290966</v>
      </c>
      <c r="H30" s="109">
        <v>2560222.4921735725</v>
      </c>
      <c r="I30" s="109">
        <v>4171720.7956681349</v>
      </c>
      <c r="J30" s="109">
        <v>6918152.0453984374</v>
      </c>
      <c r="K30" s="109">
        <v>8227333.1077201739</v>
      </c>
      <c r="L30" s="109">
        <v>5000865.8885184741</v>
      </c>
      <c r="M30" s="109">
        <v>5966705.4828961566</v>
      </c>
      <c r="N30" s="109">
        <v>6522207.0542680472</v>
      </c>
      <c r="O30" s="109">
        <v>7020879.2457832452</v>
      </c>
      <c r="P30" s="109">
        <v>7276088.9278679844</v>
      </c>
      <c r="Q30" s="109">
        <v>7010373.5611059945</v>
      </c>
      <c r="R30" s="109">
        <v>6662520.7254457604</v>
      </c>
      <c r="S30" s="109">
        <v>6537658.387120869</v>
      </c>
      <c r="T30" s="109">
        <v>6431193.9661223041</v>
      </c>
      <c r="U30" s="109">
        <v>6288834.4800815601</v>
      </c>
      <c r="V30" s="109">
        <v>13159618.397722308</v>
      </c>
      <c r="W30" s="109">
        <v>15383942.275009697</v>
      </c>
      <c r="X30" s="109">
        <v>16078631.167790635</v>
      </c>
      <c r="Y30" s="109">
        <v>14998818.132265106</v>
      </c>
      <c r="Z30" s="109">
        <v>12769776.536981642</v>
      </c>
      <c r="AA30" s="109">
        <v>9607708.8497046027</v>
      </c>
      <c r="AB30" s="142">
        <v>6901203.0779239181</v>
      </c>
      <c r="AC30" s="152">
        <v>184318885.20059291</v>
      </c>
      <c r="AD30" s="152">
        <v>64717327.719210386</v>
      </c>
    </row>
    <row r="31" spans="1:33" ht="15" x14ac:dyDescent="0.2">
      <c r="A31" s="191">
        <v>46539</v>
      </c>
      <c r="B31" s="194">
        <v>163372126.84295428</v>
      </c>
      <c r="C31" s="94" t="s">
        <v>35</v>
      </c>
      <c r="D31" s="95">
        <v>21</v>
      </c>
      <c r="E31" s="148">
        <v>101290.74956326322</v>
      </c>
      <c r="F31" s="149">
        <v>77291.019478304501</v>
      </c>
      <c r="G31" s="149">
        <v>67591.570887626804</v>
      </c>
      <c r="H31" s="149">
        <v>74468.748922423852</v>
      </c>
      <c r="I31" s="149">
        <v>131132.92349169604</v>
      </c>
      <c r="J31" s="149">
        <v>225553.84908093154</v>
      </c>
      <c r="K31" s="149">
        <v>289310.97155346378</v>
      </c>
      <c r="L31" s="149">
        <v>159684.90072959906</v>
      </c>
      <c r="M31" s="149">
        <v>185878.89529686255</v>
      </c>
      <c r="N31" s="149">
        <v>198738.57625183545</v>
      </c>
      <c r="O31" s="149">
        <v>213010.54030303337</v>
      </c>
      <c r="P31" s="149">
        <v>221665.92713296643</v>
      </c>
      <c r="Q31" s="149">
        <v>214645.49342167293</v>
      </c>
      <c r="R31" s="149">
        <v>204027.75535632588</v>
      </c>
      <c r="S31" s="149">
        <v>205059.79632933222</v>
      </c>
      <c r="T31" s="149">
        <v>200748.4215926007</v>
      </c>
      <c r="U31" s="149">
        <v>193752.27042600076</v>
      </c>
      <c r="V31" s="149">
        <v>434011.8839985407</v>
      </c>
      <c r="W31" s="149">
        <v>496238.99314417492</v>
      </c>
      <c r="X31" s="149">
        <v>516414.8501975594</v>
      </c>
      <c r="Y31" s="149">
        <v>480000.13910809509</v>
      </c>
      <c r="Z31" s="149">
        <v>406698.42793081945</v>
      </c>
      <c r="AA31" s="149">
        <v>308345.18033872673</v>
      </c>
      <c r="AB31" s="150">
        <v>220896.83729961692</v>
      </c>
      <c r="AC31" s="151">
        <v>122355633.15854493</v>
      </c>
      <c r="AD31" s="1">
        <v>41941464.113644816</v>
      </c>
      <c r="AF31" s="1" t="s">
        <v>1</v>
      </c>
      <c r="AG31" s="1">
        <v>6</v>
      </c>
    </row>
    <row r="32" spans="1:33" ht="15" x14ac:dyDescent="0.2">
      <c r="A32" s="191"/>
      <c r="B32" s="194"/>
      <c r="C32" s="100" t="s">
        <v>36</v>
      </c>
      <c r="D32" s="101">
        <v>4</v>
      </c>
      <c r="E32" s="145">
        <v>120499.97325606729</v>
      </c>
      <c r="F32" s="146">
        <v>92766.687583779494</v>
      </c>
      <c r="G32" s="146">
        <v>80177.119865492656</v>
      </c>
      <c r="H32" s="146">
        <v>80508.724024117546</v>
      </c>
      <c r="I32" s="146">
        <v>105560.72563017103</v>
      </c>
      <c r="J32" s="146">
        <v>129855.03438539541</v>
      </c>
      <c r="K32" s="146">
        <v>205099.81754878885</v>
      </c>
      <c r="L32" s="146">
        <v>124267.2366799094</v>
      </c>
      <c r="M32" s="146">
        <v>161797.5724522883</v>
      </c>
      <c r="N32" s="146">
        <v>183265.82339138156</v>
      </c>
      <c r="O32" s="146">
        <v>197679.81357194719</v>
      </c>
      <c r="P32" s="146">
        <v>204067.90639800808</v>
      </c>
      <c r="Q32" s="146">
        <v>197853.87129088811</v>
      </c>
      <c r="R32" s="146">
        <v>179663.72006607082</v>
      </c>
      <c r="S32" s="146">
        <v>163617.70295712203</v>
      </c>
      <c r="T32" s="146">
        <v>152244.59901410178</v>
      </c>
      <c r="U32" s="146">
        <v>142006.38835813166</v>
      </c>
      <c r="V32" s="146">
        <v>364614.39360932377</v>
      </c>
      <c r="W32" s="146">
        <v>435005.19607734494</v>
      </c>
      <c r="X32" s="146">
        <v>459389.46043469885</v>
      </c>
      <c r="Y32" s="146">
        <v>430581.59646772349</v>
      </c>
      <c r="Z32" s="146">
        <v>376824.2707455749</v>
      </c>
      <c r="AA32" s="146">
        <v>303253.30396241992</v>
      </c>
      <c r="AB32" s="147">
        <v>225600.3064640974</v>
      </c>
      <c r="AC32" s="152">
        <v>20464804.976939376</v>
      </c>
      <c r="AD32" s="1">
        <v>6825858.5367193967</v>
      </c>
      <c r="AF32" s="1" t="s">
        <v>3</v>
      </c>
      <c r="AG32" s="1">
        <v>6</v>
      </c>
    </row>
    <row r="33" spans="1:33" ht="15" x14ac:dyDescent="0.2">
      <c r="A33" s="191"/>
      <c r="B33" s="194"/>
      <c r="C33" s="106" t="s">
        <v>37</v>
      </c>
      <c r="D33" s="107">
        <v>5</v>
      </c>
      <c r="E33" s="143">
        <v>113733.28434797755</v>
      </c>
      <c r="F33" s="143">
        <v>83641.42537584572</v>
      </c>
      <c r="G33" s="143">
        <v>67335.871883955304</v>
      </c>
      <c r="H33" s="143">
        <v>61355.602921432612</v>
      </c>
      <c r="I33" s="143">
        <v>68007.802584174569</v>
      </c>
      <c r="J33" s="143">
        <v>65153.399220498199</v>
      </c>
      <c r="K33" s="143">
        <v>107336.2902285867</v>
      </c>
      <c r="L33" s="143">
        <v>56591.219519529986</v>
      </c>
      <c r="M33" s="143">
        <v>93385.414273322749</v>
      </c>
      <c r="N33" s="143">
        <v>120627.92465702482</v>
      </c>
      <c r="O33" s="143">
        <v>136256.58832171623</v>
      </c>
      <c r="P33" s="143">
        <v>145404.44812256258</v>
      </c>
      <c r="Q33" s="143">
        <v>146546.3097336693</v>
      </c>
      <c r="R33" s="143">
        <v>137268.92544966427</v>
      </c>
      <c r="S33" s="143">
        <v>120949.14529838764</v>
      </c>
      <c r="T33" s="143">
        <v>109845.7875040705</v>
      </c>
      <c r="U33" s="143">
        <v>105009.0744146784</v>
      </c>
      <c r="V33" s="143">
        <v>310676.79745305871</v>
      </c>
      <c r="W33" s="143">
        <v>390759.14144736534</v>
      </c>
      <c r="X33" s="143">
        <v>431596.54221272882</v>
      </c>
      <c r="Y33" s="143">
        <v>413636.62229398952</v>
      </c>
      <c r="Z33" s="143">
        <v>354999.6541108875</v>
      </c>
      <c r="AA33" s="143">
        <v>274625.42639180366</v>
      </c>
      <c r="AB33" s="144">
        <v>195595.04372706465</v>
      </c>
      <c r="AC33" s="153">
        <v>20551688.707469977</v>
      </c>
      <c r="AD33" s="1">
        <v>5859424.1864731312</v>
      </c>
      <c r="AF33" s="1" t="s">
        <v>2</v>
      </c>
      <c r="AG33" s="1">
        <v>6</v>
      </c>
    </row>
    <row r="34" spans="1:33" ht="15.75" thickBot="1" x14ac:dyDescent="0.25">
      <c r="A34" s="192"/>
      <c r="B34" s="195"/>
      <c r="C34" s="112" t="s">
        <v>34</v>
      </c>
      <c r="D34" s="113">
        <v>30</v>
      </c>
      <c r="E34" s="109">
        <v>3177772.0555926841</v>
      </c>
      <c r="F34" s="109">
        <v>2412385.2862587413</v>
      </c>
      <c r="G34" s="109">
        <v>2076810.82752191</v>
      </c>
      <c r="H34" s="109">
        <v>2192656.638074534</v>
      </c>
      <c r="I34" s="109">
        <v>3516073.3087671739</v>
      </c>
      <c r="J34" s="109">
        <v>5581817.9643436354</v>
      </c>
      <c r="K34" s="109">
        <v>7432611.1239608284</v>
      </c>
      <c r="L34" s="109">
        <v>4133407.9596388675</v>
      </c>
      <c r="M34" s="109">
        <v>5017574.1624098802</v>
      </c>
      <c r="N34" s="109">
        <v>5509713.0181391947</v>
      </c>
      <c r="O34" s="109">
        <v>5945223.5422600713</v>
      </c>
      <c r="P34" s="109">
        <v>6198278.335997141</v>
      </c>
      <c r="Q34" s="109">
        <v>6031702.3956870306</v>
      </c>
      <c r="R34" s="109">
        <v>5689582.3699954487</v>
      </c>
      <c r="S34" s="109">
        <v>5565472.2612364031</v>
      </c>
      <c r="T34" s="109">
        <v>5373924.1870213738</v>
      </c>
      <c r="U34" s="109">
        <v>5161868.6044519348</v>
      </c>
      <c r="V34" s="109">
        <v>12126091.125671942</v>
      </c>
      <c r="W34" s="109">
        <v>14114835.34757388</v>
      </c>
      <c r="X34" s="109">
        <v>14840252.406951187</v>
      </c>
      <c r="Y34" s="109">
        <v>13870512.418610837</v>
      </c>
      <c r="Z34" s="109">
        <v>11822962.340083947</v>
      </c>
      <c r="AA34" s="109">
        <v>9061389.1349219605</v>
      </c>
      <c r="AB34" s="142">
        <v>6519210.0277836686</v>
      </c>
      <c r="AC34" s="152">
        <v>163372126.84295428</v>
      </c>
      <c r="AD34" s="152">
        <v>54626746.836837344</v>
      </c>
    </row>
    <row r="35" spans="1:33" ht="15" x14ac:dyDescent="0.2">
      <c r="A35" s="191">
        <v>46569</v>
      </c>
      <c r="B35" s="194">
        <v>149499461.62421298</v>
      </c>
      <c r="C35" s="94" t="s">
        <v>35</v>
      </c>
      <c r="D35" s="95">
        <v>20</v>
      </c>
      <c r="E35" s="148">
        <v>57455.774824729153</v>
      </c>
      <c r="F35" s="149">
        <v>32574.646753281337</v>
      </c>
      <c r="G35" s="149">
        <v>21594.875712091361</v>
      </c>
      <c r="H35" s="149">
        <v>22658.448850943299</v>
      </c>
      <c r="I35" s="149">
        <v>71265.490763708003</v>
      </c>
      <c r="J35" s="149">
        <v>193949.23268505879</v>
      </c>
      <c r="K35" s="149">
        <v>247849.69561103106</v>
      </c>
      <c r="L35" s="149">
        <v>106831.54566496365</v>
      </c>
      <c r="M35" s="149">
        <v>136592.39442748396</v>
      </c>
      <c r="N35" s="149">
        <v>155351.81587831659</v>
      </c>
      <c r="O35" s="149">
        <v>171224.40509593242</v>
      </c>
      <c r="P35" s="149">
        <v>183401.71901442669</v>
      </c>
      <c r="Q35" s="149">
        <v>173140.92253425732</v>
      </c>
      <c r="R35" s="149">
        <v>162614.8333792261</v>
      </c>
      <c r="S35" s="149">
        <v>161896.74829653042</v>
      </c>
      <c r="T35" s="149">
        <v>159987.22729579953</v>
      </c>
      <c r="U35" s="149">
        <v>157408.87040594561</v>
      </c>
      <c r="V35" s="149">
        <v>432122.8849446653</v>
      </c>
      <c r="W35" s="149">
        <v>519739.53182976687</v>
      </c>
      <c r="X35" s="149">
        <v>580535.56898537185</v>
      </c>
      <c r="Y35" s="149">
        <v>540079.35108745715</v>
      </c>
      <c r="Z35" s="149">
        <v>452656.2085423544</v>
      </c>
      <c r="AA35" s="149">
        <v>330808.21816178196</v>
      </c>
      <c r="AB35" s="150">
        <v>212921.18300527625</v>
      </c>
      <c r="AC35" s="151">
        <v>105693231.87500799</v>
      </c>
      <c r="AD35" s="1">
        <v>31369009.63985765</v>
      </c>
      <c r="AF35" s="1" t="s">
        <v>1</v>
      </c>
      <c r="AG35" s="1">
        <v>7</v>
      </c>
    </row>
    <row r="36" spans="1:33" ht="15" x14ac:dyDescent="0.2">
      <c r="A36" s="191"/>
      <c r="B36" s="194"/>
      <c r="C36" s="100" t="s">
        <v>36</v>
      </c>
      <c r="D36" s="101">
        <v>5</v>
      </c>
      <c r="E36" s="145">
        <v>81039.699961228398</v>
      </c>
      <c r="F36" s="146">
        <v>51363.362969434434</v>
      </c>
      <c r="G36" s="146">
        <v>35474.79289853551</v>
      </c>
      <c r="H36" s="146">
        <v>33991.832102988628</v>
      </c>
      <c r="I36" s="146">
        <v>56873.2810694125</v>
      </c>
      <c r="J36" s="146">
        <v>88980.435370851439</v>
      </c>
      <c r="K36" s="146">
        <v>142753.57421802578</v>
      </c>
      <c r="L36" s="146">
        <v>70849.659814270504</v>
      </c>
      <c r="M36" s="146">
        <v>114991.16786566463</v>
      </c>
      <c r="N36" s="146">
        <v>141207.44535376455</v>
      </c>
      <c r="O36" s="146">
        <v>157987.48609518356</v>
      </c>
      <c r="P36" s="146">
        <v>167926.81484843092</v>
      </c>
      <c r="Q36" s="146">
        <v>162552.06483778663</v>
      </c>
      <c r="R36" s="146">
        <v>143793.43702389393</v>
      </c>
      <c r="S36" s="146">
        <v>124295.31131119483</v>
      </c>
      <c r="T36" s="146">
        <v>112828.48185948614</v>
      </c>
      <c r="U36" s="146">
        <v>106399.66913762951</v>
      </c>
      <c r="V36" s="146">
        <v>354876.25295832404</v>
      </c>
      <c r="W36" s="146">
        <v>451771.79233975074</v>
      </c>
      <c r="X36" s="146">
        <v>513498.85499540268</v>
      </c>
      <c r="Y36" s="146">
        <v>482349.49685445381</v>
      </c>
      <c r="Z36" s="146">
        <v>417842.67479535867</v>
      </c>
      <c r="AA36" s="146">
        <v>323184.68577926309</v>
      </c>
      <c r="AB36" s="147">
        <v>229017.11097475199</v>
      </c>
      <c r="AC36" s="152">
        <v>22829246.927175432</v>
      </c>
      <c r="AD36" s="1">
        <v>6514157.6907365257</v>
      </c>
      <c r="AF36" s="1" t="s">
        <v>3</v>
      </c>
      <c r="AG36" s="1">
        <v>7</v>
      </c>
    </row>
    <row r="37" spans="1:33" ht="15" x14ac:dyDescent="0.2">
      <c r="A37" s="191"/>
      <c r="B37" s="194"/>
      <c r="C37" s="106" t="s">
        <v>37</v>
      </c>
      <c r="D37" s="107">
        <v>6</v>
      </c>
      <c r="E37" s="143">
        <v>78478.629456212919</v>
      </c>
      <c r="F37" s="143">
        <v>46874.560481486922</v>
      </c>
      <c r="G37" s="143">
        <v>30657.342366616173</v>
      </c>
      <c r="H37" s="143">
        <v>22392.050066217289</v>
      </c>
      <c r="I37" s="143">
        <v>29763.899721740669</v>
      </c>
      <c r="J37" s="143">
        <v>37483.849785144695</v>
      </c>
      <c r="K37" s="143">
        <v>53327.359685971744</v>
      </c>
      <c r="L37" s="143">
        <v>10549.740725435051</v>
      </c>
      <c r="M37" s="143">
        <v>41969.188668188828</v>
      </c>
      <c r="N37" s="143">
        <v>73132.544037871616</v>
      </c>
      <c r="O37" s="143">
        <v>91260.596272258888</v>
      </c>
      <c r="P37" s="143">
        <v>103790.88962712564</v>
      </c>
      <c r="Q37" s="143">
        <v>105288.33037230423</v>
      </c>
      <c r="R37" s="143">
        <v>94122.93426104894</v>
      </c>
      <c r="S37" s="143">
        <v>78262.740226906739</v>
      </c>
      <c r="T37" s="143">
        <v>65302.80946581751</v>
      </c>
      <c r="U37" s="143">
        <v>62217.108980160949</v>
      </c>
      <c r="V37" s="143">
        <v>295436.93280409754</v>
      </c>
      <c r="W37" s="143">
        <v>397669.76881171385</v>
      </c>
      <c r="X37" s="143">
        <v>482485.43974789703</v>
      </c>
      <c r="Y37" s="143">
        <v>460034.82599131123</v>
      </c>
      <c r="Z37" s="143">
        <v>381765.3485396874</v>
      </c>
      <c r="AA37" s="143">
        <v>271329.38461086922</v>
      </c>
      <c r="AB37" s="144">
        <v>182567.52896550728</v>
      </c>
      <c r="AC37" s="153">
        <v>20976982.822029553</v>
      </c>
      <c r="AD37" s="1">
        <v>4355381.2958227098</v>
      </c>
      <c r="AF37" s="1" t="s">
        <v>2</v>
      </c>
      <c r="AG37" s="1">
        <v>7</v>
      </c>
    </row>
    <row r="38" spans="1:33" ht="15.75" thickBot="1" x14ac:dyDescent="0.25">
      <c r="A38" s="192"/>
      <c r="B38" s="195"/>
      <c r="C38" s="112" t="s">
        <v>34</v>
      </c>
      <c r="D38" s="113">
        <v>31</v>
      </c>
      <c r="E38" s="109">
        <v>2025185.7730380027</v>
      </c>
      <c r="F38" s="109">
        <v>1189557.1128017204</v>
      </c>
      <c r="G38" s="109">
        <v>793215.53293420188</v>
      </c>
      <c r="H38" s="109">
        <v>757480.43793111283</v>
      </c>
      <c r="I38" s="109">
        <v>1888259.6189516666</v>
      </c>
      <c r="J38" s="109">
        <v>4548789.9292663019</v>
      </c>
      <c r="K38" s="109">
        <v>5990725.9414265808</v>
      </c>
      <c r="L38" s="109">
        <v>2554177.6567232357</v>
      </c>
      <c r="M38" s="109">
        <v>3558618.8598871347</v>
      </c>
      <c r="N38" s="109">
        <v>4251868.808562384</v>
      </c>
      <c r="O38" s="109">
        <v>4761989.1100281198</v>
      </c>
      <c r="P38" s="109">
        <v>5130413.7922934415</v>
      </c>
      <c r="Q38" s="109">
        <v>4907308.7571079042</v>
      </c>
      <c r="R38" s="109">
        <v>4536001.4582702853</v>
      </c>
      <c r="S38" s="109">
        <v>4328987.9638480237</v>
      </c>
      <c r="T38" s="109">
        <v>4155703.8120083259</v>
      </c>
      <c r="U38" s="109">
        <v>4053478.4076880254</v>
      </c>
      <c r="V38" s="109">
        <v>12189460.560509512</v>
      </c>
      <c r="W38" s="109">
        <v>15039668.211164374</v>
      </c>
      <c r="X38" s="109">
        <v>17073118.293171834</v>
      </c>
      <c r="Y38" s="109">
        <v>15973543.461969279</v>
      </c>
      <c r="Z38" s="109">
        <v>13432929.636062006</v>
      </c>
      <c r="AA38" s="109">
        <v>9860064.0997971706</v>
      </c>
      <c r="AB38" s="142">
        <v>6498914.3887723284</v>
      </c>
      <c r="AC38" s="152">
        <v>149499461.62421298</v>
      </c>
      <c r="AD38" s="152">
        <v>42238548.626416884</v>
      </c>
    </row>
    <row r="39" spans="1:33" ht="15" x14ac:dyDescent="0.2">
      <c r="A39" s="191">
        <v>46600</v>
      </c>
      <c r="B39" s="194">
        <v>163046482.89278632</v>
      </c>
      <c r="C39" s="94" t="s">
        <v>35</v>
      </c>
      <c r="D39" s="95">
        <v>21</v>
      </c>
      <c r="E39" s="148">
        <v>51911.895244843741</v>
      </c>
      <c r="F39" s="149">
        <v>26538.72522428125</v>
      </c>
      <c r="G39" s="149">
        <v>17711.835100389933</v>
      </c>
      <c r="H39" s="149">
        <v>20044.315695532001</v>
      </c>
      <c r="I39" s="149">
        <v>81762.842085239798</v>
      </c>
      <c r="J39" s="149">
        <v>245835.46684583073</v>
      </c>
      <c r="K39" s="149">
        <v>295222.76197547652</v>
      </c>
      <c r="L39" s="149">
        <v>142594.02787268543</v>
      </c>
      <c r="M39" s="149">
        <v>170405.28628594818</v>
      </c>
      <c r="N39" s="149">
        <v>187056.0817675039</v>
      </c>
      <c r="O39" s="149">
        <v>201695.67861400085</v>
      </c>
      <c r="P39" s="149">
        <v>211980.70707439294</v>
      </c>
      <c r="Q39" s="149">
        <v>197337.13104443115</v>
      </c>
      <c r="R39" s="149">
        <v>187213.85594830665</v>
      </c>
      <c r="S39" s="149">
        <v>189708.12405946018</v>
      </c>
      <c r="T39" s="149">
        <v>191751.66419326238</v>
      </c>
      <c r="U39" s="149">
        <v>190795.51865750056</v>
      </c>
      <c r="V39" s="149">
        <v>452319.06805553485</v>
      </c>
      <c r="W39" s="149">
        <v>546094.87058774929</v>
      </c>
      <c r="X39" s="149">
        <v>604313.99544564344</v>
      </c>
      <c r="Y39" s="149">
        <v>557932.52633309562</v>
      </c>
      <c r="Z39" s="149">
        <v>467361.69131255138</v>
      </c>
      <c r="AA39" s="149">
        <v>333165.64348658174</v>
      </c>
      <c r="AB39" s="150">
        <v>208192.63186526179</v>
      </c>
      <c r="AC39" s="151">
        <v>121357873.24028559</v>
      </c>
      <c r="AD39" s="1">
        <v>39281299.585867338</v>
      </c>
      <c r="AF39" s="1" t="s">
        <v>1</v>
      </c>
      <c r="AG39" s="1">
        <v>8</v>
      </c>
    </row>
    <row r="40" spans="1:33" ht="15" x14ac:dyDescent="0.2">
      <c r="A40" s="191"/>
      <c r="B40" s="194"/>
      <c r="C40" s="100" t="s">
        <v>36</v>
      </c>
      <c r="D40" s="101">
        <v>3</v>
      </c>
      <c r="E40" s="145">
        <v>74761.721209166863</v>
      </c>
      <c r="F40" s="146">
        <v>44374.760650354721</v>
      </c>
      <c r="G40" s="146">
        <v>28565.844410401161</v>
      </c>
      <c r="H40" s="146">
        <v>25574.853843897206</v>
      </c>
      <c r="I40" s="146">
        <v>51072.965931378261</v>
      </c>
      <c r="J40" s="146">
        <v>93353.910120272398</v>
      </c>
      <c r="K40" s="146">
        <v>166984.05897045243</v>
      </c>
      <c r="L40" s="146">
        <v>103281.28167885229</v>
      </c>
      <c r="M40" s="146">
        <v>147020.89869929649</v>
      </c>
      <c r="N40" s="146">
        <v>178205.19649111954</v>
      </c>
      <c r="O40" s="146">
        <v>191823.51135752402</v>
      </c>
      <c r="P40" s="146">
        <v>200421.52083997391</v>
      </c>
      <c r="Q40" s="146">
        <v>195794.68815836345</v>
      </c>
      <c r="R40" s="146">
        <v>175577.42309646876</v>
      </c>
      <c r="S40" s="146">
        <v>151715.00816267054</v>
      </c>
      <c r="T40" s="146">
        <v>137540.2352226662</v>
      </c>
      <c r="U40" s="146">
        <v>127170.06103997544</v>
      </c>
      <c r="V40" s="146">
        <v>364526.08013683069</v>
      </c>
      <c r="W40" s="146">
        <v>477205.64610953344</v>
      </c>
      <c r="X40" s="146">
        <v>524074.73692842439</v>
      </c>
      <c r="Y40" s="146">
        <v>489240.94532911474</v>
      </c>
      <c r="Z40" s="146">
        <v>417531.4479808801</v>
      </c>
      <c r="AA40" s="146">
        <v>317963.31331582379</v>
      </c>
      <c r="AB40" s="147">
        <v>220652.3048218092</v>
      </c>
      <c r="AC40" s="152">
        <v>14713297.243515749</v>
      </c>
      <c r="AD40" s="1">
        <v>4825649.4742407324</v>
      </c>
      <c r="AF40" s="1" t="s">
        <v>3</v>
      </c>
      <c r="AG40" s="1">
        <v>8</v>
      </c>
    </row>
    <row r="41" spans="1:33" ht="15" x14ac:dyDescent="0.2">
      <c r="A41" s="191"/>
      <c r="B41" s="194"/>
      <c r="C41" s="106" t="s">
        <v>37</v>
      </c>
      <c r="D41" s="107">
        <v>7</v>
      </c>
      <c r="E41" s="143">
        <v>74064.237527168385</v>
      </c>
      <c r="F41" s="143">
        <v>42251.285481937935</v>
      </c>
      <c r="G41" s="143">
        <v>24668.1538224631</v>
      </c>
      <c r="H41" s="143">
        <v>17306.07056112156</v>
      </c>
      <c r="I41" s="143">
        <v>23986.139034508931</v>
      </c>
      <c r="J41" s="143">
        <v>32152.342277524636</v>
      </c>
      <c r="K41" s="143">
        <v>64508.166982545852</v>
      </c>
      <c r="L41" s="143">
        <v>27412.559686348024</v>
      </c>
      <c r="M41" s="143">
        <v>74168.817222064186</v>
      </c>
      <c r="N41" s="143">
        <v>108791.74677282822</v>
      </c>
      <c r="O41" s="143">
        <v>127451.86297275769</v>
      </c>
      <c r="P41" s="143">
        <v>136123.94576942726</v>
      </c>
      <c r="Q41" s="143">
        <v>137655.78809441932</v>
      </c>
      <c r="R41" s="143">
        <v>125637.53249982101</v>
      </c>
      <c r="S41" s="143">
        <v>104672.07364492585</v>
      </c>
      <c r="T41" s="143">
        <v>90565.411696549927</v>
      </c>
      <c r="U41" s="143">
        <v>83918.915605552393</v>
      </c>
      <c r="V41" s="143">
        <v>307246.34381603618</v>
      </c>
      <c r="W41" s="143">
        <v>424191.13384084671</v>
      </c>
      <c r="X41" s="143">
        <v>502428.73746332666</v>
      </c>
      <c r="Y41" s="143">
        <v>477585.69970508927</v>
      </c>
      <c r="Z41" s="143">
        <v>393345.46182722575</v>
      </c>
      <c r="AA41" s="143">
        <v>276111.59808521357</v>
      </c>
      <c r="AB41" s="144">
        <v>177372.03403673015</v>
      </c>
      <c r="AC41" s="153">
        <v>26975312.40898503</v>
      </c>
      <c r="AD41" s="1">
        <v>7114790.5777528575</v>
      </c>
      <c r="AF41" s="1" t="s">
        <v>2</v>
      </c>
      <c r="AG41" s="1">
        <v>8</v>
      </c>
    </row>
    <row r="42" spans="1:33" ht="15.75" thickBot="1" x14ac:dyDescent="0.25">
      <c r="A42" s="192"/>
      <c r="B42" s="195"/>
      <c r="C42" s="112" t="s">
        <v>34</v>
      </c>
      <c r="D42" s="113">
        <v>31</v>
      </c>
      <c r="E42" s="109">
        <v>1832884.6264593978</v>
      </c>
      <c r="F42" s="109">
        <v>986196.51003453601</v>
      </c>
      <c r="G42" s="109">
        <v>630323.14709663379</v>
      </c>
      <c r="H42" s="109">
        <v>618797.68506571464</v>
      </c>
      <c r="I42" s="109">
        <v>2038141.554825733</v>
      </c>
      <c r="J42" s="109">
        <v>5667672.9300659345</v>
      </c>
      <c r="K42" s="109">
        <v>7152187.3472741861</v>
      </c>
      <c r="L42" s="109">
        <v>3496206.3481673873</v>
      </c>
      <c r="M42" s="109">
        <v>4538755.4286572505</v>
      </c>
      <c r="N42" s="109">
        <v>5224335.5340007385</v>
      </c>
      <c r="O42" s="109">
        <v>5703242.8257758934</v>
      </c>
      <c r="P42" s="109">
        <v>6005727.0314681642</v>
      </c>
      <c r="Q42" s="109">
        <v>5695054.3330690796</v>
      </c>
      <c r="R42" s="109">
        <v>5337685.9717025934</v>
      </c>
      <c r="S42" s="109">
        <v>5171720.1452511568</v>
      </c>
      <c r="T42" s="109">
        <v>5073363.5356023582</v>
      </c>
      <c r="U42" s="109">
        <v>4975648.4841663046</v>
      </c>
      <c r="V42" s="109">
        <v>12743003.076288976</v>
      </c>
      <c r="W42" s="109">
        <v>15868947.157557262</v>
      </c>
      <c r="X42" s="109">
        <v>17779819.277387071</v>
      </c>
      <c r="Y42" s="109">
        <v>16527405.786917977</v>
      </c>
      <c r="Z42" s="109">
        <v>13820608.0942968</v>
      </c>
      <c r="AA42" s="109">
        <v>9883149.6397621818</v>
      </c>
      <c r="AB42" s="142">
        <v>6275606.421893036</v>
      </c>
      <c r="AC42" s="152">
        <v>163046482.89278635</v>
      </c>
      <c r="AD42" s="152">
        <v>51221739.637860931</v>
      </c>
    </row>
    <row r="43" spans="1:33" ht="15" x14ac:dyDescent="0.2">
      <c r="A43" s="191">
        <v>46631</v>
      </c>
      <c r="B43" s="194">
        <v>152740384.36964408</v>
      </c>
      <c r="C43" s="94" t="s">
        <v>35</v>
      </c>
      <c r="D43" s="95">
        <v>22</v>
      </c>
      <c r="E43" s="148">
        <v>42080.857983707327</v>
      </c>
      <c r="F43" s="149">
        <v>17089.766056317352</v>
      </c>
      <c r="G43" s="149">
        <v>9258.5586347484877</v>
      </c>
      <c r="H43" s="149">
        <v>11903.867002551378</v>
      </c>
      <c r="I43" s="149">
        <v>69573.761856361758</v>
      </c>
      <c r="J43" s="149">
        <v>226548.28013078682</v>
      </c>
      <c r="K43" s="149">
        <v>280635.98138533992</v>
      </c>
      <c r="L43" s="149">
        <v>130379.42716478802</v>
      </c>
      <c r="M43" s="149">
        <v>157811.74460928395</v>
      </c>
      <c r="N43" s="149">
        <v>173255.08528271923</v>
      </c>
      <c r="O43" s="149">
        <v>187280.78625530424</v>
      </c>
      <c r="P43" s="149">
        <v>198572.79722198821</v>
      </c>
      <c r="Q43" s="149">
        <v>185446.30768771432</v>
      </c>
      <c r="R43" s="149">
        <v>174785.71667721935</v>
      </c>
      <c r="S43" s="149">
        <v>177374.43732783297</v>
      </c>
      <c r="T43" s="149">
        <v>178705.73968310736</v>
      </c>
      <c r="U43" s="149">
        <v>179669.66654962895</v>
      </c>
      <c r="V43" s="149">
        <v>453585.12772070337</v>
      </c>
      <c r="W43" s="149">
        <v>552632.84258409392</v>
      </c>
      <c r="X43" s="149">
        <v>576676.43506927521</v>
      </c>
      <c r="Y43" s="149">
        <v>528002.72442797769</v>
      </c>
      <c r="Z43" s="149">
        <v>434182.77400515077</v>
      </c>
      <c r="AA43" s="149">
        <v>307028.38833233877</v>
      </c>
      <c r="AB43" s="150">
        <v>191717.31794513209</v>
      </c>
      <c r="AC43" s="151">
        <v>119772364.61506958</v>
      </c>
      <c r="AD43" s="1">
        <v>38352197.586110912</v>
      </c>
      <c r="AF43" s="1" t="s">
        <v>1</v>
      </c>
      <c r="AG43" s="1">
        <v>9</v>
      </c>
    </row>
    <row r="44" spans="1:33" ht="15" x14ac:dyDescent="0.2">
      <c r="A44" s="191"/>
      <c r="B44" s="194"/>
      <c r="C44" s="100" t="s">
        <v>36</v>
      </c>
      <c r="D44" s="101">
        <v>4</v>
      </c>
      <c r="E44" s="145">
        <v>66658.668714274565</v>
      </c>
      <c r="F44" s="146">
        <v>36602.578560090362</v>
      </c>
      <c r="G44" s="146">
        <v>22513.956809767769</v>
      </c>
      <c r="H44" s="146">
        <v>18945.996075567862</v>
      </c>
      <c r="I44" s="146">
        <v>42439.074002489309</v>
      </c>
      <c r="J44" s="146">
        <v>82315.116435420539</v>
      </c>
      <c r="K44" s="146">
        <v>156275.04468105029</v>
      </c>
      <c r="L44" s="146">
        <v>94673.580330347992</v>
      </c>
      <c r="M44" s="146">
        <v>135893.13967421104</v>
      </c>
      <c r="N44" s="146">
        <v>162924.01339623719</v>
      </c>
      <c r="O44" s="146">
        <v>178114.20539058221</v>
      </c>
      <c r="P44" s="146">
        <v>187487.04400706221</v>
      </c>
      <c r="Q44" s="146">
        <v>180718.59493443952</v>
      </c>
      <c r="R44" s="146">
        <v>159068.34376337015</v>
      </c>
      <c r="S44" s="146">
        <v>135528.46679363376</v>
      </c>
      <c r="T44" s="146">
        <v>121966.64968938481</v>
      </c>
      <c r="U44" s="146">
        <v>112520.09571913214</v>
      </c>
      <c r="V44" s="146">
        <v>357443.20177403546</v>
      </c>
      <c r="W44" s="146">
        <v>482046.57918095449</v>
      </c>
      <c r="X44" s="146">
        <v>507847.43982438796</v>
      </c>
      <c r="Y44" s="146">
        <v>469218.9797298304</v>
      </c>
      <c r="Z44" s="146">
        <v>400517.91621740028</v>
      </c>
      <c r="AA44" s="146">
        <v>305967.53054381598</v>
      </c>
      <c r="AB44" s="147">
        <v>218091.10550822783</v>
      </c>
      <c r="AC44" s="152">
        <v>18543109.287022855</v>
      </c>
      <c r="AD44" s="1">
        <v>5875576.5347936032</v>
      </c>
      <c r="AF44" s="1" t="s">
        <v>3</v>
      </c>
      <c r="AG44" s="1">
        <v>9</v>
      </c>
    </row>
    <row r="45" spans="1:33" ht="15" x14ac:dyDescent="0.2">
      <c r="A45" s="191"/>
      <c r="B45" s="194"/>
      <c r="C45" s="106" t="s">
        <v>37</v>
      </c>
      <c r="D45" s="107">
        <v>4</v>
      </c>
      <c r="E45" s="143">
        <v>71204.435982836221</v>
      </c>
      <c r="F45" s="143">
        <v>39788.229550862517</v>
      </c>
      <c r="G45" s="143">
        <v>21530.649960716448</v>
      </c>
      <c r="H45" s="143">
        <v>14279.697141412789</v>
      </c>
      <c r="I45" s="143">
        <v>18278.901434493426</v>
      </c>
      <c r="J45" s="143">
        <v>29901.907353041202</v>
      </c>
      <c r="K45" s="143">
        <v>57281.910982250847</v>
      </c>
      <c r="L45" s="143">
        <v>19530.63497302261</v>
      </c>
      <c r="M45" s="143">
        <v>60744.372041778872</v>
      </c>
      <c r="N45" s="143">
        <v>91564.553314128134</v>
      </c>
      <c r="O45" s="143">
        <v>108032.34489960707</v>
      </c>
      <c r="P45" s="143">
        <v>117455.09815017488</v>
      </c>
      <c r="Q45" s="143">
        <v>118261.08889450022</v>
      </c>
      <c r="R45" s="143">
        <v>109887.27570590709</v>
      </c>
      <c r="S45" s="143">
        <v>93761.239180292119</v>
      </c>
      <c r="T45" s="143">
        <v>81073.464970227404</v>
      </c>
      <c r="U45" s="143">
        <v>74920.432583885617</v>
      </c>
      <c r="V45" s="143">
        <v>300330.23269406689</v>
      </c>
      <c r="W45" s="143">
        <v>436369.22813555214</v>
      </c>
      <c r="X45" s="143">
        <v>492238.9362846989</v>
      </c>
      <c r="Y45" s="143">
        <v>465242.57249952201</v>
      </c>
      <c r="Z45" s="143">
        <v>372808.21409782028</v>
      </c>
      <c r="AA45" s="143">
        <v>252720.11755917605</v>
      </c>
      <c r="AB45" s="144">
        <v>159022.07849793675</v>
      </c>
      <c r="AC45" s="153">
        <v>14424910.467551641</v>
      </c>
      <c r="AD45" s="1">
        <v>3500922.0188540961</v>
      </c>
      <c r="AF45" s="1" t="s">
        <v>2</v>
      </c>
      <c r="AG45" s="1">
        <v>9</v>
      </c>
    </row>
    <row r="46" spans="1:33" ht="15.75" thickBot="1" x14ac:dyDescent="0.25">
      <c r="A46" s="192"/>
      <c r="B46" s="195"/>
      <c r="C46" s="112" t="s">
        <v>34</v>
      </c>
      <c r="D46" s="113">
        <v>30</v>
      </c>
      <c r="E46" s="109">
        <v>1477231.2944300044</v>
      </c>
      <c r="F46" s="109">
        <v>681538.08568279329</v>
      </c>
      <c r="G46" s="109">
        <v>379866.71704640362</v>
      </c>
      <c r="H46" s="109">
        <v>394787.84692405292</v>
      </c>
      <c r="I46" s="109">
        <v>1773494.6625878897</v>
      </c>
      <c r="J46" s="109">
        <v>5432930.2580311568</v>
      </c>
      <c r="K46" s="109">
        <v>7028219.4131306838</v>
      </c>
      <c r="L46" s="109">
        <v>3325164.2588388189</v>
      </c>
      <c r="M46" s="109">
        <v>4258408.4282682072</v>
      </c>
      <c r="N46" s="109">
        <v>4829566.1430612849</v>
      </c>
      <c r="O46" s="109">
        <v>5264763.4987774501</v>
      </c>
      <c r="P46" s="109">
        <v>5588370.1075126883</v>
      </c>
      <c r="Q46" s="109">
        <v>5275737.5044454737</v>
      </c>
      <c r="R46" s="109">
        <v>4921108.2447759341</v>
      </c>
      <c r="S46" s="109">
        <v>4819396.4451080281</v>
      </c>
      <c r="T46" s="109">
        <v>4743686.7316668099</v>
      </c>
      <c r="U46" s="109">
        <v>4702494.777303908</v>
      </c>
      <c r="V46" s="109">
        <v>12609966.547727885</v>
      </c>
      <c r="W46" s="109">
        <v>15831585.766116094</v>
      </c>
      <c r="X46" s="109">
        <v>16687227.075960401</v>
      </c>
      <c r="Y46" s="109">
        <v>15353906.146332918</v>
      </c>
      <c r="Z46" s="109">
        <v>12645325.549374199</v>
      </c>
      <c r="AA46" s="109">
        <v>8989375.1357234214</v>
      </c>
      <c r="AB46" s="142">
        <v>5726233.7308175638</v>
      </c>
      <c r="AC46" s="152">
        <v>152740384.36964408</v>
      </c>
      <c r="AD46" s="152">
        <v>47728696.139758609</v>
      </c>
    </row>
    <row r="47" spans="1:33" ht="15" x14ac:dyDescent="0.2">
      <c r="A47" s="191">
        <v>46661</v>
      </c>
      <c r="B47" s="194">
        <v>163322618.85007975</v>
      </c>
      <c r="C47" s="94" t="s">
        <v>35</v>
      </c>
      <c r="D47" s="95">
        <v>20</v>
      </c>
      <c r="E47" s="148">
        <v>51596.607185807952</v>
      </c>
      <c r="F47" s="149">
        <v>24983.51165066965</v>
      </c>
      <c r="G47" s="149">
        <v>15950.163677209883</v>
      </c>
      <c r="H47" s="149">
        <v>18408.99459706161</v>
      </c>
      <c r="I47" s="149">
        <v>73842.252431642439</v>
      </c>
      <c r="J47" s="149">
        <v>213356.63285755616</v>
      </c>
      <c r="K47" s="149">
        <v>280248.58733259042</v>
      </c>
      <c r="L47" s="149">
        <v>142938.17023000596</v>
      </c>
      <c r="M47" s="149">
        <v>173357.75392310624</v>
      </c>
      <c r="N47" s="149">
        <v>190600.75571919169</v>
      </c>
      <c r="O47" s="149">
        <v>204127.76335868775</v>
      </c>
      <c r="P47" s="149">
        <v>215339.2481551269</v>
      </c>
      <c r="Q47" s="149">
        <v>203821.49890430164</v>
      </c>
      <c r="R47" s="149">
        <v>193235.67668953881</v>
      </c>
      <c r="S47" s="149">
        <v>195027.32218453276</v>
      </c>
      <c r="T47" s="149">
        <v>193104.48381012859</v>
      </c>
      <c r="U47" s="149">
        <v>194460.9658778056</v>
      </c>
      <c r="V47" s="149">
        <v>494735.80801946769</v>
      </c>
      <c r="W47" s="149">
        <v>588330.31773781439</v>
      </c>
      <c r="X47" s="149">
        <v>591407.13913061295</v>
      </c>
      <c r="Y47" s="149">
        <v>540969.9043188591</v>
      </c>
      <c r="Z47" s="149">
        <v>448647.82437853061</v>
      </c>
      <c r="AA47" s="149">
        <v>327797.41333347833</v>
      </c>
      <c r="AB47" s="150">
        <v>210440.24175775383</v>
      </c>
      <c r="AC47" s="151">
        <v>115734580.74522963</v>
      </c>
      <c r="AD47" s="1">
        <v>38120272.777048521</v>
      </c>
      <c r="AF47" s="1" t="s">
        <v>1</v>
      </c>
      <c r="AG47" s="1">
        <v>10</v>
      </c>
    </row>
    <row r="48" spans="1:33" ht="15" x14ac:dyDescent="0.2">
      <c r="A48" s="191"/>
      <c r="B48" s="194"/>
      <c r="C48" s="100" t="s">
        <v>36</v>
      </c>
      <c r="D48" s="101">
        <v>5</v>
      </c>
      <c r="E48" s="145">
        <v>78965.432162690355</v>
      </c>
      <c r="F48" s="146">
        <v>45588.897891582514</v>
      </c>
      <c r="G48" s="146">
        <v>31507.96342109597</v>
      </c>
      <c r="H48" s="146">
        <v>27485.058685869182</v>
      </c>
      <c r="I48" s="146">
        <v>53523.146871061734</v>
      </c>
      <c r="J48" s="146">
        <v>89850.283553649162</v>
      </c>
      <c r="K48" s="146">
        <v>168454.12938389168</v>
      </c>
      <c r="L48" s="146">
        <v>105618.38011777443</v>
      </c>
      <c r="M48" s="146">
        <v>149199.26479488667</v>
      </c>
      <c r="N48" s="146">
        <v>176320.44536048209</v>
      </c>
      <c r="O48" s="146">
        <v>191428.06113442651</v>
      </c>
      <c r="P48" s="146">
        <v>198843.69968422398</v>
      </c>
      <c r="Q48" s="146">
        <v>193678.2748346501</v>
      </c>
      <c r="R48" s="146">
        <v>173917.28676553559</v>
      </c>
      <c r="S48" s="146">
        <v>153692.92073030071</v>
      </c>
      <c r="T48" s="146">
        <v>139795.79674009248</v>
      </c>
      <c r="U48" s="146">
        <v>133227.52005915713</v>
      </c>
      <c r="V48" s="146">
        <v>410983.30131659069</v>
      </c>
      <c r="W48" s="146">
        <v>514764.68976226001</v>
      </c>
      <c r="X48" s="146">
        <v>513595.53982985538</v>
      </c>
      <c r="Y48" s="146">
        <v>474430.88395604788</v>
      </c>
      <c r="Z48" s="146">
        <v>404850.63050701923</v>
      </c>
      <c r="AA48" s="146">
        <v>311027.88434185949</v>
      </c>
      <c r="AB48" s="147">
        <v>220798.34352014508</v>
      </c>
      <c r="AC48" s="152">
        <v>24807739.177125733</v>
      </c>
      <c r="AD48" s="1">
        <v>8078608.251107648</v>
      </c>
      <c r="AF48" s="1" t="s">
        <v>3</v>
      </c>
      <c r="AG48" s="1">
        <v>10</v>
      </c>
    </row>
    <row r="49" spans="1:33" ht="15" x14ac:dyDescent="0.2">
      <c r="A49" s="191"/>
      <c r="B49" s="194"/>
      <c r="C49" s="106" t="s">
        <v>37</v>
      </c>
      <c r="D49" s="107">
        <v>6</v>
      </c>
      <c r="E49" s="143">
        <v>75220.078047596398</v>
      </c>
      <c r="F49" s="143">
        <v>42100.593409806737</v>
      </c>
      <c r="G49" s="143">
        <v>23468.48326466218</v>
      </c>
      <c r="H49" s="143">
        <v>16085.227281382904</v>
      </c>
      <c r="I49" s="143">
        <v>21296.075547949393</v>
      </c>
      <c r="J49" s="143">
        <v>24965.302240942263</v>
      </c>
      <c r="K49" s="143">
        <v>61271.953053320773</v>
      </c>
      <c r="L49" s="143">
        <v>27677.087741868894</v>
      </c>
      <c r="M49" s="143">
        <v>72351.345233035769</v>
      </c>
      <c r="N49" s="143">
        <v>103828.06570992843</v>
      </c>
      <c r="O49" s="143">
        <v>120545.67755912586</v>
      </c>
      <c r="P49" s="143">
        <v>131005.44404228849</v>
      </c>
      <c r="Q49" s="143">
        <v>132162.11149447228</v>
      </c>
      <c r="R49" s="143">
        <v>121889.41716984942</v>
      </c>
      <c r="S49" s="143">
        <v>104659.72491514738</v>
      </c>
      <c r="T49" s="143">
        <v>90351.456626053958</v>
      </c>
      <c r="U49" s="143">
        <v>87031.2862967377</v>
      </c>
      <c r="V49" s="143">
        <v>342103.1635974556</v>
      </c>
      <c r="W49" s="143">
        <v>455160.68571987591</v>
      </c>
      <c r="X49" s="143">
        <v>477748.36930714053</v>
      </c>
      <c r="Y49" s="143">
        <v>449191.63810340699</v>
      </c>
      <c r="Z49" s="143">
        <v>371078.02692298533</v>
      </c>
      <c r="AA49" s="143">
        <v>266709.14792439702</v>
      </c>
      <c r="AB49" s="144">
        <v>178816.12674462856</v>
      </c>
      <c r="AC49" s="153">
        <v>22780298.92772435</v>
      </c>
      <c r="AD49" s="1">
        <v>5949009.7007310493</v>
      </c>
      <c r="AF49" s="1" t="s">
        <v>2</v>
      </c>
      <c r="AG49" s="1">
        <v>10</v>
      </c>
    </row>
    <row r="50" spans="1:33" ht="15.75" thickBot="1" x14ac:dyDescent="0.25">
      <c r="A50" s="192"/>
      <c r="B50" s="195"/>
      <c r="C50" s="112" t="s">
        <v>34</v>
      </c>
      <c r="D50" s="113">
        <v>31</v>
      </c>
      <c r="E50" s="109">
        <v>1878079.7728151893</v>
      </c>
      <c r="F50" s="109">
        <v>980218.28293014609</v>
      </c>
      <c r="G50" s="109">
        <v>617353.99023765069</v>
      </c>
      <c r="H50" s="109">
        <v>602116.54905887553</v>
      </c>
      <c r="I50" s="109">
        <v>1872237.2362758541</v>
      </c>
      <c r="J50" s="109">
        <v>4866175.8883650228</v>
      </c>
      <c r="K50" s="109">
        <v>6814874.1118911915</v>
      </c>
      <c r="L50" s="109">
        <v>3552917.8316402044</v>
      </c>
      <c r="M50" s="109">
        <v>4647259.4738347726</v>
      </c>
      <c r="N50" s="109">
        <v>5316585.7354458142</v>
      </c>
      <c r="O50" s="109">
        <v>5762969.6382006425</v>
      </c>
      <c r="P50" s="109">
        <v>6087036.1257773889</v>
      </c>
      <c r="Q50" s="109">
        <v>5837794.0212261174</v>
      </c>
      <c r="R50" s="109">
        <v>5465636.4706375506</v>
      </c>
      <c r="S50" s="109">
        <v>5296969.3968330435</v>
      </c>
      <c r="T50" s="109">
        <v>5103177.399659358</v>
      </c>
      <c r="U50" s="109">
        <v>5077544.635632324</v>
      </c>
      <c r="V50" s="109">
        <v>14002251.648557041</v>
      </c>
      <c r="W50" s="109">
        <v>17071393.917886846</v>
      </c>
      <c r="X50" s="109">
        <v>17262610.697604381</v>
      </c>
      <c r="Y50" s="109">
        <v>15886702.334777862</v>
      </c>
      <c r="Z50" s="109">
        <v>13223677.801643619</v>
      </c>
      <c r="AA50" s="109">
        <v>9711342.5759252459</v>
      </c>
      <c r="AB50" s="142">
        <v>6385693.3132235734</v>
      </c>
      <c r="AC50" s="152">
        <v>163322618.85007972</v>
      </c>
      <c r="AD50" s="152">
        <v>52147890.728887215</v>
      </c>
    </row>
    <row r="51" spans="1:33" ht="15" x14ac:dyDescent="0.2">
      <c r="A51" s="191">
        <v>46692</v>
      </c>
      <c r="B51" s="194">
        <v>154446226.63040125</v>
      </c>
      <c r="C51" s="94" t="s">
        <v>35</v>
      </c>
      <c r="D51" s="95">
        <v>20</v>
      </c>
      <c r="E51" s="148">
        <v>46700.202657683796</v>
      </c>
      <c r="F51" s="149">
        <v>19742.903329364166</v>
      </c>
      <c r="G51" s="149">
        <v>10662.789969069607</v>
      </c>
      <c r="H51" s="149">
        <v>12152.324246655471</v>
      </c>
      <c r="I51" s="149">
        <v>64654.655262283937</v>
      </c>
      <c r="J51" s="149">
        <v>198548.72375846465</v>
      </c>
      <c r="K51" s="149">
        <v>269769.66064439656</v>
      </c>
      <c r="L51" s="149">
        <v>132609.82229878666</v>
      </c>
      <c r="M51" s="149">
        <v>162136.14348947562</v>
      </c>
      <c r="N51" s="149">
        <v>177888.82917110703</v>
      </c>
      <c r="O51" s="149">
        <v>192663.43893930808</v>
      </c>
      <c r="P51" s="149">
        <v>203857.41716168533</v>
      </c>
      <c r="Q51" s="149">
        <v>192378.65532517637</v>
      </c>
      <c r="R51" s="149">
        <v>183097.45852743238</v>
      </c>
      <c r="S51" s="149">
        <v>188506.8206008109</v>
      </c>
      <c r="T51" s="149">
        <v>190202.961583553</v>
      </c>
      <c r="U51" s="149">
        <v>193530.50910479255</v>
      </c>
      <c r="V51" s="149">
        <v>510536.59110433137</v>
      </c>
      <c r="W51" s="149">
        <v>582563.10952915938</v>
      </c>
      <c r="X51" s="149">
        <v>583225.51656060759</v>
      </c>
      <c r="Y51" s="149">
        <v>532804.10581983067</v>
      </c>
      <c r="Z51" s="149">
        <v>445993.55249813356</v>
      </c>
      <c r="AA51" s="149">
        <v>323148.55261856748</v>
      </c>
      <c r="AB51" s="150">
        <v>202322.37992395388</v>
      </c>
      <c r="AC51" s="151">
        <v>112393942.48249261</v>
      </c>
      <c r="AD51" s="1">
        <v>36337441.124042556</v>
      </c>
      <c r="AF51" s="1" t="s">
        <v>1</v>
      </c>
      <c r="AG51" s="1">
        <v>11</v>
      </c>
    </row>
    <row r="52" spans="1:33" ht="15" x14ac:dyDescent="0.2">
      <c r="A52" s="191"/>
      <c r="B52" s="194"/>
      <c r="C52" s="100" t="s">
        <v>36</v>
      </c>
      <c r="D52" s="101">
        <v>4</v>
      </c>
      <c r="E52" s="145">
        <v>71025.64020321831</v>
      </c>
      <c r="F52" s="146">
        <v>39516.590119322187</v>
      </c>
      <c r="G52" s="146">
        <v>24576.692300024475</v>
      </c>
      <c r="H52" s="146">
        <v>19938.91649613604</v>
      </c>
      <c r="I52" s="146">
        <v>45650.312621150333</v>
      </c>
      <c r="J52" s="146">
        <v>81951.893238215547</v>
      </c>
      <c r="K52" s="146">
        <v>158307.92146253475</v>
      </c>
      <c r="L52" s="146">
        <v>100482.39520128538</v>
      </c>
      <c r="M52" s="146">
        <v>143710.68466865231</v>
      </c>
      <c r="N52" s="146">
        <v>169474.52931853521</v>
      </c>
      <c r="O52" s="146">
        <v>184881.35628281301</v>
      </c>
      <c r="P52" s="146">
        <v>193491.22165759551</v>
      </c>
      <c r="Q52" s="146">
        <v>190380.28514964436</v>
      </c>
      <c r="R52" s="146">
        <v>170591.20319892457</v>
      </c>
      <c r="S52" s="146">
        <v>150143.7680441351</v>
      </c>
      <c r="T52" s="146">
        <v>140181.29704439436</v>
      </c>
      <c r="U52" s="146">
        <v>134699.21890539254</v>
      </c>
      <c r="V52" s="146">
        <v>419300.23854274675</v>
      </c>
      <c r="W52" s="146">
        <v>511438.37739552039</v>
      </c>
      <c r="X52" s="146">
        <v>511130.24869587721</v>
      </c>
      <c r="Y52" s="146">
        <v>473370.6057787849</v>
      </c>
      <c r="Z52" s="146">
        <v>404950.3016041207</v>
      </c>
      <c r="AA52" s="146">
        <v>312580.31359128212</v>
      </c>
      <c r="AB52" s="147">
        <v>222591.94200164147</v>
      </c>
      <c r="AC52" s="152">
        <v>19497463.814087793</v>
      </c>
      <c r="AD52" s="1">
        <v>6312143.8378854888</v>
      </c>
      <c r="AF52" s="1" t="s">
        <v>3</v>
      </c>
      <c r="AG52" s="1">
        <v>11</v>
      </c>
    </row>
    <row r="53" spans="1:33" ht="15" x14ac:dyDescent="0.2">
      <c r="A53" s="191"/>
      <c r="B53" s="194"/>
      <c r="C53" s="106" t="s">
        <v>37</v>
      </c>
      <c r="D53" s="107">
        <v>6</v>
      </c>
      <c r="E53" s="143">
        <v>68473.56184658283</v>
      </c>
      <c r="F53" s="143">
        <v>35178.3982937611</v>
      </c>
      <c r="G53" s="143">
        <v>18095.262951651279</v>
      </c>
      <c r="H53" s="143">
        <v>9964.9800693261986</v>
      </c>
      <c r="I53" s="143">
        <v>14629.459074623672</v>
      </c>
      <c r="J53" s="143">
        <v>21594.287311873828</v>
      </c>
      <c r="K53" s="143">
        <v>54903.611838317403</v>
      </c>
      <c r="L53" s="143">
        <v>18651.177370533369</v>
      </c>
      <c r="M53" s="143">
        <v>62656.283974941463</v>
      </c>
      <c r="N53" s="143">
        <v>97663.126942287781</v>
      </c>
      <c r="O53" s="143">
        <v>117428.81679166581</v>
      </c>
      <c r="P53" s="143">
        <v>128241.9586026742</v>
      </c>
      <c r="Q53" s="143">
        <v>131812.99575232994</v>
      </c>
      <c r="R53" s="143">
        <v>123267.62629679845</v>
      </c>
      <c r="S53" s="143">
        <v>106958.20151088417</v>
      </c>
      <c r="T53" s="143">
        <v>94147.666890694891</v>
      </c>
      <c r="U53" s="143">
        <v>88091.681534980569</v>
      </c>
      <c r="V53" s="143">
        <v>350931.90364398278</v>
      </c>
      <c r="W53" s="143">
        <v>461676.89787699369</v>
      </c>
      <c r="X53" s="143">
        <v>488947.78649214894</v>
      </c>
      <c r="Y53" s="143">
        <v>452725.53499392094</v>
      </c>
      <c r="Z53" s="143">
        <v>375349.48198579525</v>
      </c>
      <c r="AA53" s="143">
        <v>265074.25722847349</v>
      </c>
      <c r="AB53" s="144">
        <v>172671.76302823416</v>
      </c>
      <c r="AC53" s="153">
        <v>22554820.333820861</v>
      </c>
      <c r="AD53" s="1">
        <v>5813517.2140067443</v>
      </c>
      <c r="AF53" s="1" t="s">
        <v>2</v>
      </c>
      <c r="AG53" s="1">
        <v>11</v>
      </c>
    </row>
    <row r="54" spans="1:33" ht="15.75" thickBot="1" x14ac:dyDescent="0.25">
      <c r="A54" s="192"/>
      <c r="B54" s="195"/>
      <c r="C54" s="112" t="s">
        <v>34</v>
      </c>
      <c r="D54" s="113">
        <v>30</v>
      </c>
      <c r="E54" s="109">
        <v>1628947.9850460463</v>
      </c>
      <c r="F54" s="109">
        <v>763994.81682713865</v>
      </c>
      <c r="G54" s="109">
        <v>420134.14629139769</v>
      </c>
      <c r="H54" s="109">
        <v>382592.03133361076</v>
      </c>
      <c r="I54" s="109">
        <v>1563471.1101780222</v>
      </c>
      <c r="J54" s="109">
        <v>4428347.7719933987</v>
      </c>
      <c r="K54" s="109">
        <v>6358046.5697679743</v>
      </c>
      <c r="L54" s="109">
        <v>3166033.0910040746</v>
      </c>
      <c r="M54" s="109">
        <v>4193503.3123137704</v>
      </c>
      <c r="N54" s="109">
        <v>4821653.4623500081</v>
      </c>
      <c r="O54" s="109">
        <v>5297367.1046674084</v>
      </c>
      <c r="P54" s="109">
        <v>5620564.9814801337</v>
      </c>
      <c r="Q54" s="109">
        <v>5399972.2216160847</v>
      </c>
      <c r="R54" s="109">
        <v>5083919.7411251366</v>
      </c>
      <c r="S54" s="109">
        <v>5012460.6932580639</v>
      </c>
      <c r="T54" s="109">
        <v>4929670.4211928071</v>
      </c>
      <c r="U54" s="109">
        <v>4937957.1469273046</v>
      </c>
      <c r="V54" s="109">
        <v>13993524.19812151</v>
      </c>
      <c r="W54" s="109">
        <v>16467077.087427232</v>
      </c>
      <c r="X54" s="109">
        <v>16642718.044948556</v>
      </c>
      <c r="Y54" s="109">
        <v>15265917.749475278</v>
      </c>
      <c r="Z54" s="109">
        <v>12791769.148293925</v>
      </c>
      <c r="AA54" s="109">
        <v>9303737.8501073197</v>
      </c>
      <c r="AB54" s="142">
        <v>5972845.9446550477</v>
      </c>
      <c r="AC54" s="152">
        <v>154446226.63040125</v>
      </c>
      <c r="AD54" s="152">
        <v>48463102.175934792</v>
      </c>
    </row>
    <row r="55" spans="1:33" ht="15" x14ac:dyDescent="0.2">
      <c r="A55" s="191">
        <v>46722</v>
      </c>
      <c r="B55" s="194">
        <v>155322541.0438633</v>
      </c>
      <c r="C55" s="94" t="s">
        <v>35</v>
      </c>
      <c r="D55" s="95">
        <v>22</v>
      </c>
      <c r="E55" s="148">
        <v>67050.056444610032</v>
      </c>
      <c r="F55" s="149">
        <v>32658.151862534833</v>
      </c>
      <c r="G55" s="149">
        <v>18626.816267746311</v>
      </c>
      <c r="H55" s="149">
        <v>17754.182074241919</v>
      </c>
      <c r="I55" s="149">
        <v>50867.282140446841</v>
      </c>
      <c r="J55" s="149">
        <v>116305.17099361206</v>
      </c>
      <c r="K55" s="149">
        <v>196360.04480657703</v>
      </c>
      <c r="L55" s="149">
        <v>113232.86614246634</v>
      </c>
      <c r="M55" s="149">
        <v>150469.69104151486</v>
      </c>
      <c r="N55" s="149">
        <v>171354.88503002707</v>
      </c>
      <c r="O55" s="149">
        <v>185389.01475994862</v>
      </c>
      <c r="P55" s="149">
        <v>194982.72794570803</v>
      </c>
      <c r="Q55" s="149">
        <v>189803.56469325273</v>
      </c>
      <c r="R55" s="149">
        <v>176624.83542946551</v>
      </c>
      <c r="S55" s="149">
        <v>173261.16270549758</v>
      </c>
      <c r="T55" s="149">
        <v>168744.08418857912</v>
      </c>
      <c r="U55" s="149">
        <v>166387.01160234428</v>
      </c>
      <c r="V55" s="149">
        <v>439979.55928569532</v>
      </c>
      <c r="W55" s="149">
        <v>554670.03578956774</v>
      </c>
      <c r="X55" s="149">
        <v>572146.73368721746</v>
      </c>
      <c r="Y55" s="149">
        <v>534613.38397885207</v>
      </c>
      <c r="Z55" s="149">
        <v>467673.89553853218</v>
      </c>
      <c r="AA55" s="149">
        <v>359999.96514104935</v>
      </c>
      <c r="AB55" s="150">
        <v>244320.05259537115</v>
      </c>
      <c r="AC55" s="151">
        <v>117992053.83118689</v>
      </c>
      <c r="AD55" s="1">
        <v>37185496.557853684</v>
      </c>
      <c r="AF55" s="1" t="s">
        <v>1</v>
      </c>
      <c r="AG55" s="1">
        <v>12</v>
      </c>
    </row>
    <row r="56" spans="1:33" ht="15" x14ac:dyDescent="0.2">
      <c r="A56" s="191"/>
      <c r="B56" s="194"/>
      <c r="C56" s="100" t="s">
        <v>36</v>
      </c>
      <c r="D56" s="101">
        <v>3</v>
      </c>
      <c r="E56" s="145">
        <v>91414.604384036575</v>
      </c>
      <c r="F56" s="146">
        <v>53220.811742188031</v>
      </c>
      <c r="G56" s="146">
        <v>34884.673652254714</v>
      </c>
      <c r="H56" s="146">
        <v>29131.101813800458</v>
      </c>
      <c r="I56" s="146">
        <v>51534.297005732813</v>
      </c>
      <c r="J56" s="146">
        <v>87841.970137893048</v>
      </c>
      <c r="K56" s="146">
        <v>148664.07966392653</v>
      </c>
      <c r="L56" s="146">
        <v>90767.21446601054</v>
      </c>
      <c r="M56" s="146">
        <v>135999.53684793747</v>
      </c>
      <c r="N56" s="146">
        <v>162236.03467134028</v>
      </c>
      <c r="O56" s="146">
        <v>176976.89899284916</v>
      </c>
      <c r="P56" s="146">
        <v>189017.31233616208</v>
      </c>
      <c r="Q56" s="146">
        <v>183683.2005306037</v>
      </c>
      <c r="R56" s="146">
        <v>166109.050072107</v>
      </c>
      <c r="S56" s="146">
        <v>147561.10943520837</v>
      </c>
      <c r="T56" s="146">
        <v>138464.89343540234</v>
      </c>
      <c r="U56" s="146">
        <v>134973.52992986646</v>
      </c>
      <c r="V56" s="146">
        <v>409720.93281671958</v>
      </c>
      <c r="W56" s="146">
        <v>516593.31995981699</v>
      </c>
      <c r="X56" s="146">
        <v>529434.20377075486</v>
      </c>
      <c r="Y56" s="146">
        <v>494317.44627304457</v>
      </c>
      <c r="Z56" s="146">
        <v>434533.32685112598</v>
      </c>
      <c r="AA56" s="146">
        <v>337736.39898132253</v>
      </c>
      <c r="AB56" s="147">
        <v>243016.6885381809</v>
      </c>
      <c r="AC56" s="152">
        <v>14963497.908924855</v>
      </c>
      <c r="AD56" s="1">
        <v>4577366.3421524623</v>
      </c>
      <c r="AF56" s="1" t="s">
        <v>3</v>
      </c>
      <c r="AG56" s="1">
        <v>12</v>
      </c>
    </row>
    <row r="57" spans="1:33" ht="15" x14ac:dyDescent="0.2">
      <c r="A57" s="191"/>
      <c r="B57" s="194"/>
      <c r="C57" s="106" t="s">
        <v>37</v>
      </c>
      <c r="D57" s="107">
        <v>6</v>
      </c>
      <c r="E57" s="143">
        <v>109764.11181044336</v>
      </c>
      <c r="F57" s="143">
        <v>67911.812218555424</v>
      </c>
      <c r="G57" s="143">
        <v>42337.360533284344</v>
      </c>
      <c r="H57" s="143">
        <v>28115.568327356126</v>
      </c>
      <c r="I57" s="143">
        <v>27120.435627514686</v>
      </c>
      <c r="J57" s="143">
        <v>31330.209850921678</v>
      </c>
      <c r="K57" s="143">
        <v>49833.989706069566</v>
      </c>
      <c r="L57" s="143">
        <v>26540.019153659043</v>
      </c>
      <c r="M57" s="143">
        <v>58050.778420117917</v>
      </c>
      <c r="N57" s="143">
        <v>87426.647157402607</v>
      </c>
      <c r="O57" s="143">
        <v>101545.22970348377</v>
      </c>
      <c r="P57" s="143">
        <v>109125.98621580814</v>
      </c>
      <c r="Q57" s="143">
        <v>109341.56248993093</v>
      </c>
      <c r="R57" s="143">
        <v>101319.68006062717</v>
      </c>
      <c r="S57" s="143">
        <v>84505.726661750581</v>
      </c>
      <c r="T57" s="143">
        <v>74025.250088385321</v>
      </c>
      <c r="U57" s="143">
        <v>71987.998645019135</v>
      </c>
      <c r="V57" s="143">
        <v>304080.43291657179</v>
      </c>
      <c r="W57" s="143">
        <v>437658.15055124927</v>
      </c>
      <c r="X57" s="143">
        <v>477225.76387407037</v>
      </c>
      <c r="Y57" s="143">
        <v>457691.56379516155</v>
      </c>
      <c r="Z57" s="143">
        <v>392177.63190946379</v>
      </c>
      <c r="AA57" s="143">
        <v>287676.29971037031</v>
      </c>
      <c r="AB57" s="144">
        <v>191039.34119804075</v>
      </c>
      <c r="AC57" s="153">
        <v>22366989.303751543</v>
      </c>
      <c r="AD57" s="1">
        <v>4943213.2715771077</v>
      </c>
      <c r="AF57" s="1" t="s">
        <v>2</v>
      </c>
      <c r="AG57" s="1">
        <v>12</v>
      </c>
    </row>
    <row r="58" spans="1:33" ht="15.75" thickBot="1" x14ac:dyDescent="0.25">
      <c r="A58" s="192"/>
      <c r="B58" s="195"/>
      <c r="C58" s="112" t="s">
        <v>34</v>
      </c>
      <c r="D58" s="113">
        <v>31</v>
      </c>
      <c r="E58" s="109">
        <v>2407929.7257961906</v>
      </c>
      <c r="F58" s="109">
        <v>1285612.6495136628</v>
      </c>
      <c r="G58" s="109">
        <v>768468.14204688906</v>
      </c>
      <c r="H58" s="109">
        <v>646678.72103886039</v>
      </c>
      <c r="I58" s="109">
        <v>1436405.7118721169</v>
      </c>
      <c r="J58" s="109">
        <v>3010220.9313786747</v>
      </c>
      <c r="K58" s="109">
        <v>5064917.1629728908</v>
      </c>
      <c r="L58" s="109">
        <v>2922664.8134542457</v>
      </c>
      <c r="M58" s="109">
        <v>4066636.4839778473</v>
      </c>
      <c r="N58" s="109">
        <v>4781075.4576190319</v>
      </c>
      <c r="O58" s="109">
        <v>5218760.3999183197</v>
      </c>
      <c r="P58" s="109">
        <v>5511427.8691089116</v>
      </c>
      <c r="Q58" s="109">
        <v>5382777.3997829556</v>
      </c>
      <c r="R58" s="109">
        <v>4991991.6100283265</v>
      </c>
      <c r="S58" s="109">
        <v>4761463.2677970752</v>
      </c>
      <c r="T58" s="109">
        <v>4571916.0329852598</v>
      </c>
      <c r="U58" s="109">
        <v>4497362.8369112881</v>
      </c>
      <c r="V58" s="109">
        <v>12733195.700234886</v>
      </c>
      <c r="W58" s="109">
        <v>16378469.650557436</v>
      </c>
      <c r="X58" s="109">
        <v>17038885.335675471</v>
      </c>
      <c r="Y58" s="109">
        <v>15990596.169124849</v>
      </c>
      <c r="Z58" s="109">
        <v>13945491.473857868</v>
      </c>
      <c r="AA58" s="109">
        <v>10659266.228309276</v>
      </c>
      <c r="AB58" s="142">
        <v>7250327.2699009525</v>
      </c>
      <c r="AC58" s="152">
        <v>155322541.0438633</v>
      </c>
      <c r="AD58" s="152">
        <v>46706076.17158325</v>
      </c>
    </row>
    <row r="59" spans="1:33" s="5" customFormat="1" x14ac:dyDescent="0.2">
      <c r="AD59" s="173">
        <v>648014788.83584321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32.25" thickBot="1" x14ac:dyDescent="0.25">
      <c r="A63" s="3" t="s">
        <v>108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>
        <v>46388</v>
      </c>
      <c r="B64" s="196"/>
      <c r="C64" s="13" t="s">
        <v>35</v>
      </c>
      <c r="D64" s="14">
        <v>19</v>
      </c>
      <c r="E64" s="10">
        <v>0.2136334810932016</v>
      </c>
      <c r="F64" s="15">
        <v>0.16594173449066885</v>
      </c>
      <c r="G64" s="15">
        <v>0.14693193611383623</v>
      </c>
      <c r="H64" s="15">
        <v>0.15574291104439172</v>
      </c>
      <c r="I64" s="15">
        <v>0.23791108145942994</v>
      </c>
      <c r="J64" s="15">
        <v>0.38794413270309591</v>
      </c>
      <c r="K64" s="15">
        <v>0.50299739997786497</v>
      </c>
      <c r="L64" s="15">
        <v>0.3209218762848674</v>
      </c>
      <c r="M64" s="15">
        <v>0.38329882885089128</v>
      </c>
      <c r="N64" s="15">
        <v>0.41839083744157124</v>
      </c>
      <c r="O64" s="15">
        <v>0.45184898701002985</v>
      </c>
      <c r="P64" s="15">
        <v>0.47130846233220602</v>
      </c>
      <c r="Q64" s="15">
        <v>0.4611432601805483</v>
      </c>
      <c r="R64" s="15">
        <v>0.44184896420400649</v>
      </c>
      <c r="S64" s="15">
        <v>0.43920430843514902</v>
      </c>
      <c r="T64" s="15">
        <v>0.42876128130774799</v>
      </c>
      <c r="U64" s="15">
        <v>0.4139381877803589</v>
      </c>
      <c r="V64" s="15">
        <v>0.82687817450785384</v>
      </c>
      <c r="W64" s="15">
        <v>0.94827322533043468</v>
      </c>
      <c r="X64" s="15">
        <v>1</v>
      </c>
      <c r="Y64" s="15">
        <v>0.93601041026794007</v>
      </c>
      <c r="Z64" s="15">
        <v>0.79993891223861757</v>
      </c>
      <c r="AA64" s="15">
        <v>0.60856225798704944</v>
      </c>
      <c r="AB64" s="16">
        <v>0.44039673174191124</v>
      </c>
      <c r="AC64" s="12">
        <v>220.43472027288982</v>
      </c>
    </row>
    <row r="65" spans="1:29" ht="15" x14ac:dyDescent="0.2">
      <c r="A65" s="197"/>
      <c r="B65" s="197"/>
      <c r="C65" s="17" t="s">
        <v>36</v>
      </c>
      <c r="D65" s="18">
        <v>5</v>
      </c>
      <c r="E65" s="19">
        <v>0.23552002603883537</v>
      </c>
      <c r="F65" s="20">
        <v>0.1820458874246334</v>
      </c>
      <c r="G65" s="20">
        <v>0.15975143555121921</v>
      </c>
      <c r="H65" s="20">
        <v>0.15754636640436206</v>
      </c>
      <c r="I65" s="20">
        <v>0.19181271984339485</v>
      </c>
      <c r="J65" s="20">
        <v>0.24010102647628587</v>
      </c>
      <c r="K65" s="20">
        <v>0.32750878224055918</v>
      </c>
      <c r="L65" s="20">
        <v>0.23636109059596261</v>
      </c>
      <c r="M65" s="20">
        <v>0.30874178690045456</v>
      </c>
      <c r="N65" s="20">
        <v>0.35397825232319236</v>
      </c>
      <c r="O65" s="20">
        <v>0.38952046458292644</v>
      </c>
      <c r="P65" s="20">
        <v>0.4052832740411606</v>
      </c>
      <c r="Q65" s="20">
        <v>0.39966847570187908</v>
      </c>
      <c r="R65" s="20">
        <v>0.37020651775664337</v>
      </c>
      <c r="S65" s="20">
        <v>0.3388934870922457</v>
      </c>
      <c r="T65" s="20">
        <v>0.3173665521584228</v>
      </c>
      <c r="U65" s="20">
        <v>0.30023385095946975</v>
      </c>
      <c r="V65" s="20">
        <v>0.67252600907099225</v>
      </c>
      <c r="W65" s="20">
        <v>0.81233689670769405</v>
      </c>
      <c r="X65" s="20">
        <v>0.86515438123773292</v>
      </c>
      <c r="Y65" s="20">
        <v>0.8221320521929516</v>
      </c>
      <c r="Z65" s="20">
        <v>0.71485577774860876</v>
      </c>
      <c r="AA65" s="20">
        <v>0.57385428322360654</v>
      </c>
      <c r="AB65" s="21">
        <v>0.44187469999730244</v>
      </c>
      <c r="AC65" s="12">
        <v>49.086370481352688</v>
      </c>
    </row>
    <row r="66" spans="1:29" ht="15" x14ac:dyDescent="0.2">
      <c r="A66" s="197"/>
      <c r="B66" s="197"/>
      <c r="C66" s="22" t="s">
        <v>37</v>
      </c>
      <c r="D66" s="23">
        <v>7</v>
      </c>
      <c r="E66" s="24">
        <v>0.25165895760466833</v>
      </c>
      <c r="F66" s="25">
        <v>0.19493538943365621</v>
      </c>
      <c r="G66" s="25">
        <v>0.1589198079035308</v>
      </c>
      <c r="H66" s="25">
        <v>0.13995917611589623</v>
      </c>
      <c r="I66" s="25">
        <v>0.14080977346187978</v>
      </c>
      <c r="J66" s="25">
        <v>0.15073536448855399</v>
      </c>
      <c r="K66" s="25">
        <v>0.18182278366668761</v>
      </c>
      <c r="L66" s="25">
        <v>0.12044519908338436</v>
      </c>
      <c r="M66" s="25">
        <v>0.1867066244683328</v>
      </c>
      <c r="N66" s="25">
        <v>0.23891575144154811</v>
      </c>
      <c r="O66" s="25">
        <v>0.27258574830526422</v>
      </c>
      <c r="P66" s="25">
        <v>0.28993903577555463</v>
      </c>
      <c r="Q66" s="25">
        <v>0.29713961712952841</v>
      </c>
      <c r="R66" s="25">
        <v>0.28408279948577364</v>
      </c>
      <c r="S66" s="25">
        <v>0.25711377587073286</v>
      </c>
      <c r="T66" s="25">
        <v>0.23619686194077277</v>
      </c>
      <c r="U66" s="25">
        <v>0.22694865881773174</v>
      </c>
      <c r="V66" s="25">
        <v>0.58246292430160085</v>
      </c>
      <c r="W66" s="25">
        <v>0.7345686186590995</v>
      </c>
      <c r="X66" s="25">
        <v>0.81341992536501384</v>
      </c>
      <c r="Y66" s="25">
        <v>0.78046598813595203</v>
      </c>
      <c r="Z66" s="25">
        <v>0.67045757767981462</v>
      </c>
      <c r="AA66" s="25">
        <v>0.51677077422955475</v>
      </c>
      <c r="AB66" s="172">
        <v>0.37979611673663194</v>
      </c>
      <c r="AC66" s="12">
        <v>56.748000750708151</v>
      </c>
    </row>
    <row r="67" spans="1:29" ht="15" thickBot="1" x14ac:dyDescent="0.25">
      <c r="A67" s="198"/>
      <c r="B67" s="198"/>
      <c r="C67" s="27" t="s">
        <v>34</v>
      </c>
      <c r="D67" s="28">
        <v>31</v>
      </c>
      <c r="E67" s="29">
        <v>6.9982489741976863</v>
      </c>
      <c r="F67" s="29">
        <v>5.4276701184814682</v>
      </c>
      <c r="G67" s="29">
        <v>4.7029026192436998</v>
      </c>
      <c r="H67" s="29">
        <v>4.7265613746765265</v>
      </c>
      <c r="I67" s="29">
        <v>6.4650425611793017</v>
      </c>
      <c r="J67" s="29">
        <v>9.6265912051601301</v>
      </c>
      <c r="K67" s="29">
        <v>12.467253996449042</v>
      </c>
      <c r="L67" s="29">
        <v>8.1224374959759835</v>
      </c>
      <c r="M67" s="29">
        <v>10.133333053947537</v>
      </c>
      <c r="N67" s="29">
        <v>11.391727433096653</v>
      </c>
      <c r="O67" s="29">
        <v>12.440833314242049</v>
      </c>
      <c r="P67" s="29">
        <v>13.0108504049466</v>
      </c>
      <c r="Q67" s="29">
        <v>12.840041641846511</v>
      </c>
      <c r="R67" s="29">
        <v>12.234742505059755</v>
      </c>
      <c r="S67" s="29">
        <v>11.83914572682419</v>
      </c>
      <c r="T67" s="29">
        <v>11.386675139224737</v>
      </c>
      <c r="U67" s="29">
        <v>10.95463543434829</v>
      </c>
      <c r="V67" s="29">
        <v>23.150555831115391</v>
      </c>
      <c r="W67" s="29">
        <v>27.220856095430428</v>
      </c>
      <c r="X67" s="29">
        <v>29.019711383743761</v>
      </c>
      <c r="Y67" s="29">
        <v>27.358119973007284</v>
      </c>
      <c r="Z67" s="29">
        <v>23.466321265035482</v>
      </c>
      <c r="AA67" s="29">
        <v>18.049349737478856</v>
      </c>
      <c r="AB67" s="29">
        <v>13.235484220239249</v>
      </c>
      <c r="AC67" s="30">
        <v>326.26909150495061</v>
      </c>
    </row>
    <row r="68" spans="1:29" ht="15" x14ac:dyDescent="0.2">
      <c r="A68" s="196">
        <v>46419</v>
      </c>
      <c r="B68" s="197"/>
      <c r="C68" s="13" t="s">
        <v>35</v>
      </c>
      <c r="D68" s="14">
        <v>20</v>
      </c>
      <c r="E68" s="10">
        <v>0.19158988871148591</v>
      </c>
      <c r="F68" s="15">
        <v>0.14701863010834745</v>
      </c>
      <c r="G68" s="15">
        <v>0.13171163077845496</v>
      </c>
      <c r="H68" s="15">
        <v>0.14507790052606395</v>
      </c>
      <c r="I68" s="15">
        <v>0.28174917148439027</v>
      </c>
      <c r="J68" s="15">
        <v>0.55147594153452872</v>
      </c>
      <c r="K68" s="15">
        <v>0.60029697597870901</v>
      </c>
      <c r="L68" s="15">
        <v>0.34154746545873288</v>
      </c>
      <c r="M68" s="15">
        <v>0.38544646345478767</v>
      </c>
      <c r="N68" s="15">
        <v>0.40750335213913635</v>
      </c>
      <c r="O68" s="15">
        <v>0.43556477859119402</v>
      </c>
      <c r="P68" s="15">
        <v>0.45149869744549614</v>
      </c>
      <c r="Q68" s="15">
        <v>0.4299875088982974</v>
      </c>
      <c r="R68" s="15">
        <v>0.41560791769626304</v>
      </c>
      <c r="S68" s="15">
        <v>0.42334853706992226</v>
      </c>
      <c r="T68" s="15">
        <v>0.42110125232926243</v>
      </c>
      <c r="U68" s="15">
        <v>0.41345072172654723</v>
      </c>
      <c r="V68" s="15">
        <v>0.81550330475467969</v>
      </c>
      <c r="W68" s="15">
        <v>0.9244362703227017</v>
      </c>
      <c r="X68" s="15">
        <v>1</v>
      </c>
      <c r="Y68" s="15">
        <v>0.9356937036139833</v>
      </c>
      <c r="Z68" s="15">
        <v>0.78297476691785328</v>
      </c>
      <c r="AA68" s="15">
        <v>0.58334583827070707</v>
      </c>
      <c r="AB68" s="16">
        <v>0.41045701744495011</v>
      </c>
      <c r="AC68" s="12">
        <v>232.52775470512989</v>
      </c>
    </row>
    <row r="69" spans="1:29" ht="15" x14ac:dyDescent="0.2">
      <c r="A69" s="197"/>
      <c r="B69" s="197"/>
      <c r="C69" s="17" t="s">
        <v>36</v>
      </c>
      <c r="D69" s="18">
        <v>4</v>
      </c>
      <c r="E69" s="19">
        <v>0.23847218148747393</v>
      </c>
      <c r="F69" s="20">
        <v>0.18025110935253177</v>
      </c>
      <c r="G69" s="20">
        <v>0.15718142464309978</v>
      </c>
      <c r="H69" s="20">
        <v>0.15565898590309685</v>
      </c>
      <c r="I69" s="20">
        <v>0.20252180009378029</v>
      </c>
      <c r="J69" s="20">
        <v>0.27977676051890321</v>
      </c>
      <c r="K69" s="20">
        <v>0.39894982204780371</v>
      </c>
      <c r="L69" s="20">
        <v>0.27452650481127816</v>
      </c>
      <c r="M69" s="20">
        <v>0.35177811865799008</v>
      </c>
      <c r="N69" s="20">
        <v>0.39887189515110516</v>
      </c>
      <c r="O69" s="20">
        <v>0.42485086958833468</v>
      </c>
      <c r="P69" s="20">
        <v>0.44044742461231834</v>
      </c>
      <c r="Q69" s="20">
        <v>0.42947355026372336</v>
      </c>
      <c r="R69" s="20">
        <v>0.38933023081276941</v>
      </c>
      <c r="S69" s="20">
        <v>0.35418508984339769</v>
      </c>
      <c r="T69" s="20">
        <v>0.33312283736978204</v>
      </c>
      <c r="U69" s="20">
        <v>0.31593122253453521</v>
      </c>
      <c r="V69" s="20">
        <v>0.70266739425994529</v>
      </c>
      <c r="W69" s="20">
        <v>0.82608495637873436</v>
      </c>
      <c r="X69" s="20">
        <v>0.8928297525211234</v>
      </c>
      <c r="Y69" s="20">
        <v>0.8450980912996896</v>
      </c>
      <c r="Z69" s="20">
        <v>0.73246868994660508</v>
      </c>
      <c r="AA69" s="20">
        <v>0.58263500905001797</v>
      </c>
      <c r="AB69" s="21">
        <v>0.43595788404050184</v>
      </c>
      <c r="AC69" s="12">
        <v>41.372286420754165</v>
      </c>
    </row>
    <row r="70" spans="1:29" ht="15" x14ac:dyDescent="0.2">
      <c r="A70" s="197"/>
      <c r="B70" s="197"/>
      <c r="C70" s="22" t="s">
        <v>37</v>
      </c>
      <c r="D70" s="23">
        <v>4</v>
      </c>
      <c r="E70" s="24">
        <v>0.23611939963762116</v>
      </c>
      <c r="F70" s="25">
        <v>0.17491195660092451</v>
      </c>
      <c r="G70" s="25">
        <v>0.1446242911561065</v>
      </c>
      <c r="H70" s="25">
        <v>0.13143142374182809</v>
      </c>
      <c r="I70" s="25">
        <v>0.13622776235097422</v>
      </c>
      <c r="J70" s="25">
        <v>0.1607732129498958</v>
      </c>
      <c r="K70" s="25">
        <v>0.21472983694524569</v>
      </c>
      <c r="L70" s="25">
        <v>0.13786353406734561</v>
      </c>
      <c r="M70" s="25">
        <v>0.21578114308957208</v>
      </c>
      <c r="N70" s="25">
        <v>0.2708247676439452</v>
      </c>
      <c r="O70" s="25">
        <v>0.30423590546609125</v>
      </c>
      <c r="P70" s="25">
        <v>0.31961688147693418</v>
      </c>
      <c r="Q70" s="25">
        <v>0.32156492306912576</v>
      </c>
      <c r="R70" s="25">
        <v>0.30558258096296714</v>
      </c>
      <c r="S70" s="25">
        <v>0.27768173335809127</v>
      </c>
      <c r="T70" s="25">
        <v>0.25758990992012387</v>
      </c>
      <c r="U70" s="25">
        <v>0.25193003620864918</v>
      </c>
      <c r="V70" s="25">
        <v>0.62088605444837208</v>
      </c>
      <c r="W70" s="25">
        <v>0.75466634709556635</v>
      </c>
      <c r="X70" s="25">
        <v>0.86609841417289124</v>
      </c>
      <c r="Y70" s="25">
        <v>0.82786768394813981</v>
      </c>
      <c r="Z70" s="25">
        <v>0.70060445482035816</v>
      </c>
      <c r="AA70" s="25">
        <v>0.51160180940506261</v>
      </c>
      <c r="AB70" s="172">
        <v>0.35243531111855414</v>
      </c>
      <c r="AC70" s="12">
        <v>33.982597494617544</v>
      </c>
    </row>
    <row r="71" spans="1:29" ht="15" thickBot="1" x14ac:dyDescent="0.25">
      <c r="A71" s="198"/>
      <c r="B71" s="198"/>
      <c r="C71" s="27" t="s">
        <v>34</v>
      </c>
      <c r="D71" s="28">
        <v>28</v>
      </c>
      <c r="E71" s="29">
        <v>5.730164098730099</v>
      </c>
      <c r="F71" s="29">
        <v>4.3610248659807738</v>
      </c>
      <c r="G71" s="29">
        <v>3.8414554787659245</v>
      </c>
      <c r="H71" s="29">
        <v>4.0499196491009792</v>
      </c>
      <c r="I71" s="29">
        <v>6.9899816794668235</v>
      </c>
      <c r="J71" s="29">
        <v>12.791718724565769</v>
      </c>
      <c r="K71" s="29">
        <v>14.460658155546378</v>
      </c>
      <c r="L71" s="29">
        <v>8.4805094646891526</v>
      </c>
      <c r="M71" s="29">
        <v>9.9791663160860011</v>
      </c>
      <c r="N71" s="29">
        <v>10.828853693962927</v>
      </c>
      <c r="O71" s="29">
        <v>11.627642672041585</v>
      </c>
      <c r="P71" s="29">
        <v>12.070231173266933</v>
      </c>
      <c r="Q71" s="29">
        <v>11.603904071297343</v>
      </c>
      <c r="R71" s="29">
        <v>11.091809601028208</v>
      </c>
      <c r="S71" s="29">
        <v>10.994438034204402</v>
      </c>
      <c r="T71" s="29">
        <v>10.784876035744873</v>
      </c>
      <c r="U71" s="29">
        <v>10.540459469503682</v>
      </c>
      <c r="V71" s="29">
        <v>21.604279889926865</v>
      </c>
      <c r="W71" s="29">
        <v>24.811730620351234</v>
      </c>
      <c r="X71" s="29">
        <v>27.03571266677606</v>
      </c>
      <c r="Y71" s="29">
        <v>25.405737173270985</v>
      </c>
      <c r="Z71" s="29">
        <v>21.391787917424917</v>
      </c>
      <c r="AA71" s="29">
        <v>16.043864039234464</v>
      </c>
      <c r="AB71" s="29">
        <v>11.362713129535226</v>
      </c>
      <c r="AC71" s="30">
        <v>307.88263862050155</v>
      </c>
    </row>
    <row r="72" spans="1:29" ht="15" x14ac:dyDescent="0.2">
      <c r="A72" s="196">
        <v>46447</v>
      </c>
      <c r="B72" s="196"/>
      <c r="C72" s="13" t="s">
        <v>35</v>
      </c>
      <c r="D72" s="14">
        <v>20</v>
      </c>
      <c r="E72" s="10">
        <v>0.21196127249167049</v>
      </c>
      <c r="F72" s="15">
        <v>0.16383371013370066</v>
      </c>
      <c r="G72" s="15">
        <v>0.14895424185885101</v>
      </c>
      <c r="H72" s="15">
        <v>0.16214742188102074</v>
      </c>
      <c r="I72" s="15">
        <v>0.29261362326636392</v>
      </c>
      <c r="J72" s="15">
        <v>0.5431802875898345</v>
      </c>
      <c r="K72" s="15">
        <v>0.59581038869598701</v>
      </c>
      <c r="L72" s="15">
        <v>0.34753191353824214</v>
      </c>
      <c r="M72" s="15">
        <v>0.39491840634331449</v>
      </c>
      <c r="N72" s="15">
        <v>0.41696050214910813</v>
      </c>
      <c r="O72" s="15">
        <v>0.44453160200077924</v>
      </c>
      <c r="P72" s="15">
        <v>0.46053295187227711</v>
      </c>
      <c r="Q72" s="15">
        <v>0.44236432303818823</v>
      </c>
      <c r="R72" s="15">
        <v>0.42600233810125449</v>
      </c>
      <c r="S72" s="15">
        <v>0.43376577064075234</v>
      </c>
      <c r="T72" s="15">
        <v>0.43210334304736753</v>
      </c>
      <c r="U72" s="15">
        <v>0.42445777718233457</v>
      </c>
      <c r="V72" s="15">
        <v>0.83718912792174827</v>
      </c>
      <c r="W72" s="15">
        <v>0.94561693766822597</v>
      </c>
      <c r="X72" s="15">
        <v>1</v>
      </c>
      <c r="Y72" s="15">
        <v>0.93150418626023745</v>
      </c>
      <c r="Z72" s="15">
        <v>0.79063303714772237</v>
      </c>
      <c r="AA72" s="15">
        <v>0.59891090696145044</v>
      </c>
      <c r="AB72" s="16">
        <v>0.4314358709682718</v>
      </c>
      <c r="AC72" s="12">
        <v>237.53919881517407</v>
      </c>
    </row>
    <row r="73" spans="1:29" ht="15" x14ac:dyDescent="0.2">
      <c r="A73" s="197"/>
      <c r="B73" s="197"/>
      <c r="C73" s="17" t="s">
        <v>36</v>
      </c>
      <c r="D73" s="18">
        <v>4</v>
      </c>
      <c r="E73" s="19">
        <v>0.22877856287168999</v>
      </c>
      <c r="F73" s="20">
        <v>0.17522008620095267</v>
      </c>
      <c r="G73" s="20">
        <v>0.15556181757188189</v>
      </c>
      <c r="H73" s="20">
        <v>0.1521531614727237</v>
      </c>
      <c r="I73" s="20">
        <v>0.19505095190948663</v>
      </c>
      <c r="J73" s="20">
        <v>0.25501038498088163</v>
      </c>
      <c r="K73" s="20">
        <v>0.36573136430911396</v>
      </c>
      <c r="L73" s="20">
        <v>0.25561114797904638</v>
      </c>
      <c r="M73" s="20">
        <v>0.32948174798153307</v>
      </c>
      <c r="N73" s="20">
        <v>0.37543903408607521</v>
      </c>
      <c r="O73" s="20">
        <v>0.40829537655992126</v>
      </c>
      <c r="P73" s="20">
        <v>0.42228984059900093</v>
      </c>
      <c r="Q73" s="20">
        <v>0.41479569312716469</v>
      </c>
      <c r="R73" s="20">
        <v>0.38260069434340821</v>
      </c>
      <c r="S73" s="20">
        <v>0.34972662945794797</v>
      </c>
      <c r="T73" s="20">
        <v>0.32816538295170977</v>
      </c>
      <c r="U73" s="20">
        <v>0.31373679964848727</v>
      </c>
      <c r="V73" s="20">
        <v>0.68481315500042006</v>
      </c>
      <c r="W73" s="20">
        <v>0.81257253806138419</v>
      </c>
      <c r="X73" s="20">
        <v>0.86735045522419674</v>
      </c>
      <c r="Y73" s="20">
        <v>0.80951238828427552</v>
      </c>
      <c r="Z73" s="20">
        <v>0.70895505545082427</v>
      </c>
      <c r="AA73" s="20">
        <v>0.57340890699280733</v>
      </c>
      <c r="AB73" s="21">
        <v>0.44459177120373561</v>
      </c>
      <c r="AC73" s="12">
        <v>40.035411785074672</v>
      </c>
    </row>
    <row r="74" spans="1:29" ht="15" x14ac:dyDescent="0.2">
      <c r="A74" s="197"/>
      <c r="B74" s="197"/>
      <c r="C74" s="22" t="s">
        <v>37</v>
      </c>
      <c r="D74" s="23">
        <v>7</v>
      </c>
      <c r="E74" s="24">
        <v>0.2175742118265637</v>
      </c>
      <c r="F74" s="25">
        <v>0.15990980694149534</v>
      </c>
      <c r="G74" s="25">
        <v>0.13430643212525775</v>
      </c>
      <c r="H74" s="25">
        <v>0.12352458878615991</v>
      </c>
      <c r="I74" s="25">
        <v>0.13321559099168095</v>
      </c>
      <c r="J74" s="25">
        <v>0.14506164430734103</v>
      </c>
      <c r="K74" s="25">
        <v>0.1964414235212549</v>
      </c>
      <c r="L74" s="25">
        <v>0.12909318856315596</v>
      </c>
      <c r="M74" s="25">
        <v>0.20430211785631242</v>
      </c>
      <c r="N74" s="25">
        <v>0.25193933129697133</v>
      </c>
      <c r="O74" s="25">
        <v>0.28745948025479795</v>
      </c>
      <c r="P74" s="25">
        <v>0.30480219619480187</v>
      </c>
      <c r="Q74" s="25">
        <v>0.3097212405564414</v>
      </c>
      <c r="R74" s="25">
        <v>0.29239565458611561</v>
      </c>
      <c r="S74" s="25">
        <v>0.26345298289878583</v>
      </c>
      <c r="T74" s="25">
        <v>0.24431144160562374</v>
      </c>
      <c r="U74" s="25">
        <v>0.23937081557216613</v>
      </c>
      <c r="V74" s="25">
        <v>0.58288979528319607</v>
      </c>
      <c r="W74" s="25">
        <v>0.71561440669883714</v>
      </c>
      <c r="X74" s="25">
        <v>0.79824369139400553</v>
      </c>
      <c r="Y74" s="25">
        <v>0.76161840563904915</v>
      </c>
      <c r="Z74" s="25">
        <v>0.65542404150820988</v>
      </c>
      <c r="AA74" s="25">
        <v>0.50260679183720369</v>
      </c>
      <c r="AB74" s="172">
        <v>0.36280713379895513</v>
      </c>
      <c r="AC74" s="12">
        <v>56.112604898310678</v>
      </c>
    </row>
    <row r="75" spans="1:29" ht="15" thickBot="1" x14ac:dyDescent="0.25">
      <c r="A75" s="198"/>
      <c r="B75" s="198"/>
      <c r="C75" s="27" t="s">
        <v>34</v>
      </c>
      <c r="D75" s="28">
        <v>31</v>
      </c>
      <c r="E75" s="29">
        <v>6.6773591841061162</v>
      </c>
      <c r="F75" s="29">
        <v>5.0969231960682908</v>
      </c>
      <c r="G75" s="29">
        <v>4.5414771323413516</v>
      </c>
      <c r="H75" s="29">
        <v>4.7162332050144293</v>
      </c>
      <c r="I75" s="29">
        <v>7.5649854099069911</v>
      </c>
      <c r="J75" s="29">
        <v>12.899078801871605</v>
      </c>
      <c r="K75" s="29">
        <v>14.754223195804981</v>
      </c>
      <c r="L75" s="29">
        <v>8.8767351826231202</v>
      </c>
      <c r="M75" s="29">
        <v>10.646409943786608</v>
      </c>
      <c r="N75" s="29">
        <v>11.604541498405265</v>
      </c>
      <c r="O75" s="29">
        <v>12.536029908038856</v>
      </c>
      <c r="P75" s="29">
        <v>13.033433773205157</v>
      </c>
      <c r="Q75" s="29">
        <v>12.674517917167513</v>
      </c>
      <c r="R75" s="29">
        <v>12.097219121501531</v>
      </c>
      <c r="S75" s="29">
        <v>11.918392810938339</v>
      </c>
      <c r="T75" s="29">
        <v>11.664908483993555</v>
      </c>
      <c r="U75" s="29">
        <v>11.419698451245806</v>
      </c>
      <c r="V75" s="29">
        <v>23.563263745419015</v>
      </c>
      <c r="W75" s="29">
        <v>27.171929752501917</v>
      </c>
      <c r="X75" s="29">
        <v>29.057107660654829</v>
      </c>
      <c r="Y75" s="29">
        <v>27.199462117815195</v>
      </c>
      <c r="Z75" s="29">
        <v>23.236449255315215</v>
      </c>
      <c r="AA75" s="29">
        <v>17.790101310060663</v>
      </c>
      <c r="AB75" s="29">
        <v>12.946734440773064</v>
      </c>
      <c r="AC75" s="30">
        <v>333.6872154985594</v>
      </c>
    </row>
    <row r="76" spans="1:29" ht="15" x14ac:dyDescent="0.2">
      <c r="A76" s="196">
        <v>46478</v>
      </c>
      <c r="B76" s="197"/>
      <c r="C76" s="13" t="s">
        <v>35</v>
      </c>
      <c r="D76" s="14">
        <v>22</v>
      </c>
      <c r="E76" s="10">
        <v>0.1895932153590329</v>
      </c>
      <c r="F76" s="15">
        <v>0.14628971029848511</v>
      </c>
      <c r="G76" s="15">
        <v>0.12890921245068346</v>
      </c>
      <c r="H76" s="15">
        <v>0.14517821524633426</v>
      </c>
      <c r="I76" s="15">
        <v>0.27953092662327134</v>
      </c>
      <c r="J76" s="15">
        <v>0.53323885244346303</v>
      </c>
      <c r="K76" s="15">
        <v>0.59119895057002725</v>
      </c>
      <c r="L76" s="15">
        <v>0.34084710984219346</v>
      </c>
      <c r="M76" s="15">
        <v>0.38604932690221511</v>
      </c>
      <c r="N76" s="15">
        <v>0.40692694726246875</v>
      </c>
      <c r="O76" s="15">
        <v>0.43508827800800565</v>
      </c>
      <c r="P76" s="15">
        <v>0.45346721052098671</v>
      </c>
      <c r="Q76" s="15">
        <v>0.43234506758273294</v>
      </c>
      <c r="R76" s="15">
        <v>0.4166074881272081</v>
      </c>
      <c r="S76" s="15">
        <v>0.42652766017434618</v>
      </c>
      <c r="T76" s="15">
        <v>0.42733920309923062</v>
      </c>
      <c r="U76" s="15">
        <v>0.41707306368659203</v>
      </c>
      <c r="V76" s="15">
        <v>0.83574777817388812</v>
      </c>
      <c r="W76" s="15">
        <v>0.9568366096897627</v>
      </c>
      <c r="X76" s="15">
        <v>1</v>
      </c>
      <c r="Y76" s="15">
        <v>0.92834831025966902</v>
      </c>
      <c r="Z76" s="15">
        <v>0.78008351499868744</v>
      </c>
      <c r="AA76" s="15">
        <v>0.58302437481181391</v>
      </c>
      <c r="AB76" s="16">
        <v>0.41658383531101911</v>
      </c>
      <c r="AC76" s="12">
        <v>256.45036695172661</v>
      </c>
    </row>
    <row r="77" spans="1:29" ht="15" x14ac:dyDescent="0.2">
      <c r="A77" s="197"/>
      <c r="B77" s="197"/>
      <c r="C77" s="17" t="s">
        <v>36</v>
      </c>
      <c r="D77" s="18">
        <v>4</v>
      </c>
      <c r="E77" s="19">
        <v>0.23039461675275494</v>
      </c>
      <c r="F77" s="20">
        <v>0.17801321065867531</v>
      </c>
      <c r="G77" s="20">
        <v>0.15212555649662954</v>
      </c>
      <c r="H77" s="20">
        <v>0.15158799866283437</v>
      </c>
      <c r="I77" s="20">
        <v>0.20055660021872584</v>
      </c>
      <c r="J77" s="20">
        <v>0.27462154753958834</v>
      </c>
      <c r="K77" s="20">
        <v>0.40673328509197459</v>
      </c>
      <c r="L77" s="20">
        <v>0.27895360023278981</v>
      </c>
      <c r="M77" s="20">
        <v>0.35142610026043269</v>
      </c>
      <c r="N77" s="20">
        <v>0.39286510608426634</v>
      </c>
      <c r="O77" s="20">
        <v>0.42075301551000782</v>
      </c>
      <c r="P77" s="20">
        <v>0.43991853081906701</v>
      </c>
      <c r="Q77" s="20">
        <v>0.42904177766000123</v>
      </c>
      <c r="R77" s="20">
        <v>0.39126093238977977</v>
      </c>
      <c r="S77" s="20">
        <v>0.35488436413713303</v>
      </c>
      <c r="T77" s="20">
        <v>0.33577247168758412</v>
      </c>
      <c r="U77" s="20">
        <v>0.31889964214196026</v>
      </c>
      <c r="V77" s="20">
        <v>0.71291485961791445</v>
      </c>
      <c r="W77" s="20">
        <v>0.85165795956753521</v>
      </c>
      <c r="X77" s="20">
        <v>0.88295738340540364</v>
      </c>
      <c r="Y77" s="20">
        <v>0.82687826181624302</v>
      </c>
      <c r="Z77" s="20">
        <v>0.71714326003104467</v>
      </c>
      <c r="AA77" s="20">
        <v>0.57213279607791045</v>
      </c>
      <c r="AB77" s="21">
        <v>0.42512434824792567</v>
      </c>
      <c r="AC77" s="12">
        <v>41.186468900432722</v>
      </c>
    </row>
    <row r="78" spans="1:29" ht="15" x14ac:dyDescent="0.2">
      <c r="A78" s="197"/>
      <c r="B78" s="197"/>
      <c r="C78" s="22" t="s">
        <v>37</v>
      </c>
      <c r="D78" s="23">
        <v>4</v>
      </c>
      <c r="E78" s="24">
        <v>0.22328174630527084</v>
      </c>
      <c r="F78" s="25">
        <v>0.1632650956102038</v>
      </c>
      <c r="G78" s="25">
        <v>0.13035480825728163</v>
      </c>
      <c r="H78" s="25">
        <v>0.11997786143780112</v>
      </c>
      <c r="I78" s="25">
        <v>0.12974603312184277</v>
      </c>
      <c r="J78" s="25">
        <v>0.1395941147747678</v>
      </c>
      <c r="K78" s="25">
        <v>0.20988443461916703</v>
      </c>
      <c r="L78" s="25">
        <v>0.1445926704590911</v>
      </c>
      <c r="M78" s="25">
        <v>0.21618275865712805</v>
      </c>
      <c r="N78" s="25">
        <v>0.26409978035731546</v>
      </c>
      <c r="O78" s="25">
        <v>0.29388304877917398</v>
      </c>
      <c r="P78" s="25">
        <v>0.31334368702822146</v>
      </c>
      <c r="Q78" s="25">
        <v>0.32240313254401787</v>
      </c>
      <c r="R78" s="25">
        <v>0.30882488995689089</v>
      </c>
      <c r="S78" s="25">
        <v>0.27900065449131811</v>
      </c>
      <c r="T78" s="25">
        <v>0.26061861781348156</v>
      </c>
      <c r="U78" s="25">
        <v>0.25427635359686412</v>
      </c>
      <c r="V78" s="25">
        <v>0.64186359220429978</v>
      </c>
      <c r="W78" s="25">
        <v>0.78435123403473939</v>
      </c>
      <c r="X78" s="25">
        <v>0.86008016805173659</v>
      </c>
      <c r="Y78" s="25">
        <v>0.81657083901910044</v>
      </c>
      <c r="Z78" s="25">
        <v>0.68796433811158897</v>
      </c>
      <c r="AA78" s="25">
        <v>0.50338318135408133</v>
      </c>
      <c r="AB78" s="172">
        <v>0.34448973437083974</v>
      </c>
      <c r="AC78" s="12">
        <v>33.648131099824894</v>
      </c>
    </row>
    <row r="79" spans="1:29" ht="15" thickBot="1" x14ac:dyDescent="0.25">
      <c r="A79" s="198"/>
      <c r="B79" s="198"/>
      <c r="C79" s="27" t="s">
        <v>34</v>
      </c>
      <c r="D79" s="28">
        <v>30</v>
      </c>
      <c r="E79" s="29">
        <v>5.985756190130826</v>
      </c>
      <c r="F79" s="29">
        <v>4.5834868516421885</v>
      </c>
      <c r="G79" s="29">
        <v>3.9659241329306805</v>
      </c>
      <c r="H79" s="29">
        <v>4.2801841758218959</v>
      </c>
      <c r="I79" s="29">
        <v>7.4708909190742432</v>
      </c>
      <c r="J79" s="29">
        <v>13.388117403013611</v>
      </c>
      <c r="K79" s="29">
        <v>15.472847791385165</v>
      </c>
      <c r="L79" s="29">
        <v>9.1928214992957802</v>
      </c>
      <c r="M79" s="29">
        <v>10.763520627518977</v>
      </c>
      <c r="N79" s="29">
        <v>11.580252385540639</v>
      </c>
      <c r="O79" s="29">
        <v>12.430486373332853</v>
      </c>
      <c r="P79" s="29">
        <v>12.989327502850861</v>
      </c>
      <c r="Q79" s="29">
        <v>12.517371127636201</v>
      </c>
      <c r="R79" s="29">
        <v>11.965708028185261</v>
      </c>
      <c r="S79" s="29">
        <v>11.91914859834942</v>
      </c>
      <c r="T79" s="29">
        <v>11.787026826187336</v>
      </c>
      <c r="U79" s="29">
        <v>11.468311384060321</v>
      </c>
      <c r="V79" s="29">
        <v>23.805564927114393</v>
      </c>
      <c r="W79" s="29">
        <v>27.594442187583876</v>
      </c>
      <c r="X79" s="29">
        <v>28.972150205828562</v>
      </c>
      <c r="Y79" s="29">
        <v>26.997459229054094</v>
      </c>
      <c r="Z79" s="29">
        <v>22.782267722541661</v>
      </c>
      <c r="AA79" s="29">
        <v>17.128600155587872</v>
      </c>
      <c r="AB79" s="29">
        <v>12.243300707317484</v>
      </c>
      <c r="AC79" s="30">
        <v>331.28496695198419</v>
      </c>
    </row>
    <row r="80" spans="1:29" ht="15" x14ac:dyDescent="0.2">
      <c r="A80" s="196">
        <v>46508</v>
      </c>
      <c r="B80" s="196"/>
      <c r="C80" s="13" t="s">
        <v>35</v>
      </c>
      <c r="D80" s="14">
        <v>19</v>
      </c>
      <c r="E80" s="10">
        <v>0.20000384146755212</v>
      </c>
      <c r="F80" s="15">
        <v>0.15818046756999618</v>
      </c>
      <c r="G80" s="15">
        <v>0.13954094413275581</v>
      </c>
      <c r="H80" s="15">
        <v>0.15660859437796409</v>
      </c>
      <c r="I80" s="15">
        <v>0.29301402565294365</v>
      </c>
      <c r="J80" s="15">
        <v>0.54024146781723736</v>
      </c>
      <c r="K80" s="15">
        <v>0.60036120142115168</v>
      </c>
      <c r="L80" s="15">
        <v>0.35011118106038186</v>
      </c>
      <c r="M80" s="15">
        <v>0.39486566669584455</v>
      </c>
      <c r="N80" s="15">
        <v>0.41631551857048554</v>
      </c>
      <c r="O80" s="15">
        <v>0.44447070450273202</v>
      </c>
      <c r="P80" s="15">
        <v>0.458069490013299</v>
      </c>
      <c r="Q80" s="15">
        <v>0.43624518484301478</v>
      </c>
      <c r="R80" s="15">
        <v>0.41991775509744694</v>
      </c>
      <c r="S80" s="15">
        <v>0.42885572215886397</v>
      </c>
      <c r="T80" s="15">
        <v>0.43074593526148802</v>
      </c>
      <c r="U80" s="15">
        <v>0.42181514339659321</v>
      </c>
      <c r="V80" s="15">
        <v>0.8376145491147956</v>
      </c>
      <c r="W80" s="15">
        <v>0.96341383515668133</v>
      </c>
      <c r="X80" s="15">
        <v>1</v>
      </c>
      <c r="Y80" s="15">
        <v>0.92780686722832084</v>
      </c>
      <c r="Z80" s="15">
        <v>0.78615869724416421</v>
      </c>
      <c r="AA80" s="15">
        <v>0.58258435780791129</v>
      </c>
      <c r="AB80" s="16">
        <v>0.41570629393579528</v>
      </c>
      <c r="AC80" s="12">
        <v>224.25030144602101</v>
      </c>
    </row>
    <row r="81" spans="1:29" ht="15" x14ac:dyDescent="0.2">
      <c r="A81" s="197"/>
      <c r="B81" s="197"/>
      <c r="C81" s="17" t="s">
        <v>36</v>
      </c>
      <c r="D81" s="18">
        <v>4</v>
      </c>
      <c r="E81" s="19">
        <v>0.23778944910545502</v>
      </c>
      <c r="F81" s="20">
        <v>0.18426377366533539</v>
      </c>
      <c r="G81" s="20">
        <v>0.15939181624969223</v>
      </c>
      <c r="H81" s="20">
        <v>0.16149975371038061</v>
      </c>
      <c r="I81" s="20">
        <v>0.21221647024217921</v>
      </c>
      <c r="J81" s="20">
        <v>0.26951489056154665</v>
      </c>
      <c r="K81" s="20">
        <v>0.41271565628173557</v>
      </c>
      <c r="L81" s="20">
        <v>0.28825732382984465</v>
      </c>
      <c r="M81" s="20">
        <v>0.36014277306482834</v>
      </c>
      <c r="N81" s="20">
        <v>0.40079080839387288</v>
      </c>
      <c r="O81" s="20">
        <v>0.42618591000645017</v>
      </c>
      <c r="P81" s="20">
        <v>0.44156251445222949</v>
      </c>
      <c r="Q81" s="20">
        <v>0.42958317432140775</v>
      </c>
      <c r="R81" s="20">
        <v>0.39259810955193325</v>
      </c>
      <c r="S81" s="20">
        <v>0.35666619994290882</v>
      </c>
      <c r="T81" s="20">
        <v>0.33559226881819776</v>
      </c>
      <c r="U81" s="20">
        <v>0.32604255796360365</v>
      </c>
      <c r="V81" s="20">
        <v>0.71005352764030849</v>
      </c>
      <c r="W81" s="20">
        <v>0.84096088964296378</v>
      </c>
      <c r="X81" s="20">
        <v>0.87459607820558183</v>
      </c>
      <c r="Y81" s="20">
        <v>0.82178010750519781</v>
      </c>
      <c r="Z81" s="20">
        <v>0.71374544328499145</v>
      </c>
      <c r="AA81" s="20">
        <v>0.56086323315271036</v>
      </c>
      <c r="AB81" s="21">
        <v>0.41740483202970025</v>
      </c>
      <c r="AC81" s="12">
        <v>41.336870246492225</v>
      </c>
    </row>
    <row r="82" spans="1:29" ht="15" x14ac:dyDescent="0.2">
      <c r="A82" s="197"/>
      <c r="B82" s="197"/>
      <c r="C82" s="22" t="s">
        <v>37</v>
      </c>
      <c r="D82" s="23">
        <v>8</v>
      </c>
      <c r="E82" s="24">
        <v>0.22155999065590015</v>
      </c>
      <c r="F82" s="25">
        <v>0.16574361418506783</v>
      </c>
      <c r="G82" s="25">
        <v>0.13768531104121665</v>
      </c>
      <c r="H82" s="25">
        <v>0.12692684700062479</v>
      </c>
      <c r="I82" s="25">
        <v>0.1424411031227901</v>
      </c>
      <c r="J82" s="25">
        <v>0.14840562604220497</v>
      </c>
      <c r="K82" s="25">
        <v>0.23041321107935636</v>
      </c>
      <c r="L82" s="25">
        <v>0.1565294183129034</v>
      </c>
      <c r="M82" s="25">
        <v>0.23295625819468055</v>
      </c>
      <c r="N82" s="25">
        <v>0.28745174303608145</v>
      </c>
      <c r="O82" s="25">
        <v>0.32078262636850335</v>
      </c>
      <c r="P82" s="25">
        <v>0.33857546079324974</v>
      </c>
      <c r="Q82" s="25">
        <v>0.3362411666044231</v>
      </c>
      <c r="R82" s="25">
        <v>0.31475912522322125</v>
      </c>
      <c r="S82" s="25">
        <v>0.28322917164654582</v>
      </c>
      <c r="T82" s="25">
        <v>0.26517384502866675</v>
      </c>
      <c r="U82" s="25">
        <v>0.25892982391048047</v>
      </c>
      <c r="V82" s="25">
        <v>0.63491339015455195</v>
      </c>
      <c r="W82" s="25">
        <v>0.77426269934295089</v>
      </c>
      <c r="X82" s="25">
        <v>0.82782720858048398</v>
      </c>
      <c r="Y82" s="25">
        <v>0.7812293740463977</v>
      </c>
      <c r="Z82" s="25">
        <v>0.66701674652394993</v>
      </c>
      <c r="AA82" s="25">
        <v>0.51106989662859292</v>
      </c>
      <c r="AB82" s="172">
        <v>0.3663945280488467</v>
      </c>
      <c r="AC82" s="12">
        <v>68.244145484573522</v>
      </c>
    </row>
    <row r="83" spans="1:29" ht="15" thickBot="1" x14ac:dyDescent="0.25">
      <c r="A83" s="198"/>
      <c r="B83" s="198"/>
      <c r="C83" s="27" t="s">
        <v>34</v>
      </c>
      <c r="D83" s="28">
        <v>31</v>
      </c>
      <c r="E83" s="29">
        <v>6.5237107095525113</v>
      </c>
      <c r="F83" s="29">
        <v>5.0684328919718116</v>
      </c>
      <c r="G83" s="29">
        <v>4.390327691850862</v>
      </c>
      <c r="H83" s="29">
        <v>4.6369770840278388</v>
      </c>
      <c r="I83" s="29">
        <v>7.5556611933569666</v>
      </c>
      <c r="J83" s="29">
        <v>12.529892459111338</v>
      </c>
      <c r="K83" s="29">
        <v>14.901031140763676</v>
      </c>
      <c r="L83" s="29">
        <v>9.0573770819698609</v>
      </c>
      <c r="M83" s="29">
        <v>10.806668825037804</v>
      </c>
      <c r="N83" s="29">
        <v>11.812772030703368</v>
      </c>
      <c r="O83" s="29">
        <v>12.715948036525736</v>
      </c>
      <c r="P83" s="29">
        <v>13.178174054407595</v>
      </c>
      <c r="Q83" s="29">
        <v>12.696920542138296</v>
      </c>
      <c r="R83" s="29">
        <v>12.066902786844995</v>
      </c>
      <c r="S83" s="29">
        <v>11.840756893962418</v>
      </c>
      <c r="T83" s="29">
        <v>11.647932605470396</v>
      </c>
      <c r="U83" s="29">
        <v>11.390096547673529</v>
      </c>
      <c r="V83" s="29">
        <v>23.834197664978763</v>
      </c>
      <c r="W83" s="29">
        <v>27.862808021292405</v>
      </c>
      <c r="X83" s="29">
        <v>29.1210019814662</v>
      </c>
      <c r="Y83" s="29">
        <v>27.165285899730069</v>
      </c>
      <c r="Z83" s="29">
        <v>23.128130992970686</v>
      </c>
      <c r="AA83" s="29">
        <v>17.4011149039899</v>
      </c>
      <c r="AB83" s="29">
        <v>12.499195137289686</v>
      </c>
      <c r="AC83" s="30">
        <v>333.8313171770867</v>
      </c>
    </row>
    <row r="84" spans="1:29" ht="15" x14ac:dyDescent="0.2">
      <c r="A84" s="196">
        <v>46539</v>
      </c>
      <c r="B84" s="197"/>
      <c r="C84" s="13" t="s">
        <v>35</v>
      </c>
      <c r="D84" s="14">
        <v>21</v>
      </c>
      <c r="E84" s="10">
        <v>0.19614220916480901</v>
      </c>
      <c r="F84" s="15">
        <v>0.14966846799377687</v>
      </c>
      <c r="G84" s="15">
        <v>0.13088618745523875</v>
      </c>
      <c r="H84" s="15">
        <v>0.1442033452251327</v>
      </c>
      <c r="I84" s="15">
        <v>0.25392942019682413</v>
      </c>
      <c r="J84" s="15">
        <v>0.43676871219842683</v>
      </c>
      <c r="K84" s="15">
        <v>0.56022976768151633</v>
      </c>
      <c r="L84" s="15">
        <v>0.30921825867035019</v>
      </c>
      <c r="M84" s="15">
        <v>0.35994103427845425</v>
      </c>
      <c r="N84" s="15">
        <v>0.38484287617950202</v>
      </c>
      <c r="O84" s="15">
        <v>0.41247950213194717</v>
      </c>
      <c r="P84" s="15">
        <v>0.42924003259814475</v>
      </c>
      <c r="Q84" s="15">
        <v>0.41564547057381923</v>
      </c>
      <c r="R84" s="15">
        <v>0.39508498889656857</v>
      </c>
      <c r="S84" s="15">
        <v>0.3970834615830367</v>
      </c>
      <c r="T84" s="15">
        <v>0.38873479628984814</v>
      </c>
      <c r="U84" s="15">
        <v>0.37518725565672439</v>
      </c>
      <c r="V84" s="15">
        <v>0.84043261697936333</v>
      </c>
      <c r="W84" s="15">
        <v>0.9609309123359524</v>
      </c>
      <c r="X84" s="15">
        <v>1</v>
      </c>
      <c r="Y84" s="15">
        <v>0.92948554621244228</v>
      </c>
      <c r="Z84" s="15">
        <v>0.78754208515737512</v>
      </c>
      <c r="AA84" s="15">
        <v>0.59708813606108802</v>
      </c>
      <c r="AB84" s="16">
        <v>0.42775074577175837</v>
      </c>
      <c r="AC84" s="12">
        <v>236.9328324151341</v>
      </c>
    </row>
    <row r="85" spans="1:29" ht="15" x14ac:dyDescent="0.2">
      <c r="A85" s="197"/>
      <c r="B85" s="197"/>
      <c r="C85" s="17" t="s">
        <v>36</v>
      </c>
      <c r="D85" s="18">
        <v>4</v>
      </c>
      <c r="E85" s="19">
        <v>0.23333948125227008</v>
      </c>
      <c r="F85" s="20">
        <v>0.17963597977147777</v>
      </c>
      <c r="G85" s="20">
        <v>0.15525719261330331</v>
      </c>
      <c r="H85" s="20">
        <v>0.15589932007826296</v>
      </c>
      <c r="I85" s="20">
        <v>0.20441070892866028</v>
      </c>
      <c r="J85" s="20">
        <v>0.25145488038486524</v>
      </c>
      <c r="K85" s="20">
        <v>0.39716095977938276</v>
      </c>
      <c r="L85" s="20">
        <v>0.2406345143490157</v>
      </c>
      <c r="M85" s="20">
        <v>0.31330929463084012</v>
      </c>
      <c r="N85" s="20">
        <v>0.35488100956289598</v>
      </c>
      <c r="O85" s="20">
        <v>0.38279265884070313</v>
      </c>
      <c r="P85" s="20">
        <v>0.39516273848426314</v>
      </c>
      <c r="Q85" s="20">
        <v>0.38312970902211124</v>
      </c>
      <c r="R85" s="20">
        <v>0.34790579704928848</v>
      </c>
      <c r="S85" s="20">
        <v>0.31683384568536038</v>
      </c>
      <c r="T85" s="20">
        <v>0.29481065262910078</v>
      </c>
      <c r="U85" s="20">
        <v>0.27498509832512713</v>
      </c>
      <c r="V85" s="20">
        <v>0.70604939704936265</v>
      </c>
      <c r="W85" s="20">
        <v>0.84235609396385391</v>
      </c>
      <c r="X85" s="20">
        <v>0.88957445793620193</v>
      </c>
      <c r="Y85" s="20">
        <v>0.83379011332265218</v>
      </c>
      <c r="Z85" s="20">
        <v>0.72969294086221037</v>
      </c>
      <c r="AA85" s="20">
        <v>0.58722808580428598</v>
      </c>
      <c r="AB85" s="21">
        <v>0.4368586735602043</v>
      </c>
      <c r="AC85" s="12">
        <v>39.628614415542799</v>
      </c>
    </row>
    <row r="86" spans="1:29" ht="15" x14ac:dyDescent="0.2">
      <c r="A86" s="197"/>
      <c r="B86" s="197"/>
      <c r="C86" s="22" t="s">
        <v>37</v>
      </c>
      <c r="D86" s="23">
        <v>5</v>
      </c>
      <c r="E86" s="24">
        <v>0.22023627768347057</v>
      </c>
      <c r="F86" s="25">
        <v>0.16196556962652781</v>
      </c>
      <c r="G86" s="25">
        <v>0.13039104483187369</v>
      </c>
      <c r="H86" s="25">
        <v>0.11881068659811089</v>
      </c>
      <c r="I86" s="25">
        <v>0.131692190025437</v>
      </c>
      <c r="J86" s="25">
        <v>0.12616484439898107</v>
      </c>
      <c r="K86" s="25">
        <v>0.20784896132929598</v>
      </c>
      <c r="L86" s="25">
        <v>0.1095848027954279</v>
      </c>
      <c r="M86" s="25">
        <v>0.18083409924714067</v>
      </c>
      <c r="N86" s="25">
        <v>0.23358724988423057</v>
      </c>
      <c r="O86" s="25">
        <v>0.26385102649466796</v>
      </c>
      <c r="P86" s="25">
        <v>0.28156519524358509</v>
      </c>
      <c r="Q86" s="25">
        <v>0.28377632765131872</v>
      </c>
      <c r="R86" s="25">
        <v>0.26581134411055518</v>
      </c>
      <c r="S86" s="25">
        <v>0.23420927041915504</v>
      </c>
      <c r="T86" s="25">
        <v>0.21270842126644487</v>
      </c>
      <c r="U86" s="25">
        <v>0.20334247625626217</v>
      </c>
      <c r="V86" s="25">
        <v>0.60160314393400249</v>
      </c>
      <c r="W86" s="25">
        <v>0.75667680992883291</v>
      </c>
      <c r="X86" s="25">
        <v>0.83575548233676367</v>
      </c>
      <c r="Y86" s="25">
        <v>0.8009773966332473</v>
      </c>
      <c r="Z86" s="25">
        <v>0.68743114954010143</v>
      </c>
      <c r="AA86" s="25">
        <v>0.53179227182708455</v>
      </c>
      <c r="AB86" s="172">
        <v>0.37875565284816637</v>
      </c>
      <c r="AC86" s="12">
        <v>39.796858474553417</v>
      </c>
    </row>
    <row r="87" spans="1:29" ht="15" thickBot="1" x14ac:dyDescent="0.25">
      <c r="A87" s="198"/>
      <c r="B87" s="198"/>
      <c r="C87" s="27" t="s">
        <v>34</v>
      </c>
      <c r="D87" s="28">
        <v>30</v>
      </c>
      <c r="E87" s="29">
        <v>6.1535257058874224</v>
      </c>
      <c r="F87" s="29">
        <v>4.671409595087864</v>
      </c>
      <c r="G87" s="29">
        <v>4.0215939311725952</v>
      </c>
      <c r="H87" s="29">
        <v>4.2459209630313932</v>
      </c>
      <c r="I87" s="29">
        <v>6.8086216099751322</v>
      </c>
      <c r="J87" s="29">
        <v>10.808786699701329</v>
      </c>
      <c r="K87" s="29">
        <v>14.392713767075852</v>
      </c>
      <c r="L87" s="29">
        <v>8.0040455034505555</v>
      </c>
      <c r="M87" s="29">
        <v>9.7161693946066041</v>
      </c>
      <c r="N87" s="29">
        <v>10.669160687442281</v>
      </c>
      <c r="O87" s="29">
        <v>11.512495312607044</v>
      </c>
      <c r="P87" s="29">
        <v>12.002517614716018</v>
      </c>
      <c r="Q87" s="29">
        <v>11.679955356395242</v>
      </c>
      <c r="R87" s="29">
        <v>11.017464675577871</v>
      </c>
      <c r="S87" s="29">
        <v>10.777134428080988</v>
      </c>
      <c r="T87" s="29">
        <v>10.40621543893544</v>
      </c>
      <c r="U87" s="29">
        <v>9.9955851433730309</v>
      </c>
      <c r="V87" s="29">
        <v>23.481298264434091</v>
      </c>
      <c r="W87" s="29">
        <v>27.332357584554583</v>
      </c>
      <c r="X87" s="29">
        <v>28.737075243428627</v>
      </c>
      <c r="Y87" s="29">
        <v>26.859243906918135</v>
      </c>
      <c r="Z87" s="29">
        <v>22.894311299454227</v>
      </c>
      <c r="AA87" s="29">
        <v>17.546724559635415</v>
      </c>
      <c r="AB87" s="29">
        <v>12.623978619688575</v>
      </c>
      <c r="AC87" s="30">
        <v>316.35830530523032</v>
      </c>
    </row>
    <row r="88" spans="1:29" ht="15" x14ac:dyDescent="0.2">
      <c r="A88" s="196">
        <v>46569</v>
      </c>
      <c r="B88" s="196"/>
      <c r="C88" s="13" t="s">
        <v>35</v>
      </c>
      <c r="D88" s="14">
        <v>20</v>
      </c>
      <c r="E88" s="10">
        <v>9.8970292078997338E-2</v>
      </c>
      <c r="F88" s="15">
        <v>5.6111371108946033E-2</v>
      </c>
      <c r="G88" s="15">
        <v>3.7198195710615452E-2</v>
      </c>
      <c r="H88" s="15">
        <v>3.9030250791600059E-2</v>
      </c>
      <c r="I88" s="15">
        <v>0.12275818153272143</v>
      </c>
      <c r="J88" s="15">
        <v>0.33408673481287732</v>
      </c>
      <c r="K88" s="15">
        <v>0.42693283383860381</v>
      </c>
      <c r="L88" s="15">
        <v>0.18402239478913918</v>
      </c>
      <c r="M88" s="15">
        <v>0.2352868656544381</v>
      </c>
      <c r="N88" s="15">
        <v>0.26760085717027116</v>
      </c>
      <c r="O88" s="15">
        <v>0.2949421435024025</v>
      </c>
      <c r="P88" s="15">
        <v>0.31591814319829903</v>
      </c>
      <c r="Q88" s="15">
        <v>0.29824343551741972</v>
      </c>
      <c r="R88" s="15">
        <v>0.28011174864519561</v>
      </c>
      <c r="S88" s="15">
        <v>0.27887481309626672</v>
      </c>
      <c r="T88" s="15">
        <v>0.27558557277621493</v>
      </c>
      <c r="U88" s="15">
        <v>0.27114423097460882</v>
      </c>
      <c r="V88" s="15">
        <v>0.74435212591694588</v>
      </c>
      <c r="W88" s="15">
        <v>0.89527594792880483</v>
      </c>
      <c r="X88" s="15">
        <v>1</v>
      </c>
      <c r="Y88" s="15">
        <v>0.93031224948262548</v>
      </c>
      <c r="Z88" s="15">
        <v>0.7797217478568661</v>
      </c>
      <c r="AA88" s="15">
        <v>0.56983281616999004</v>
      </c>
      <c r="AB88" s="16">
        <v>0.36676681736729444</v>
      </c>
      <c r="AC88" s="12">
        <v>182.06159539842287</v>
      </c>
    </row>
    <row r="89" spans="1:29" ht="15" x14ac:dyDescent="0.2">
      <c r="A89" s="197"/>
      <c r="B89" s="197"/>
      <c r="C89" s="17" t="s">
        <v>36</v>
      </c>
      <c r="D89" s="18">
        <v>5</v>
      </c>
      <c r="E89" s="19">
        <v>0.1395947195843058</v>
      </c>
      <c r="F89" s="20">
        <v>8.8475824244851176E-2</v>
      </c>
      <c r="G89" s="20">
        <v>6.1107010136409734E-2</v>
      </c>
      <c r="H89" s="20">
        <v>5.855253996305116E-2</v>
      </c>
      <c r="I89" s="20">
        <v>9.7966919010341602E-2</v>
      </c>
      <c r="J89" s="20">
        <v>0.15327301224000203</v>
      </c>
      <c r="K89" s="20">
        <v>0.24589978951250588</v>
      </c>
      <c r="L89" s="20">
        <v>0.12204189303697215</v>
      </c>
      <c r="M89" s="20">
        <v>0.19807773030451842</v>
      </c>
      <c r="N89" s="20">
        <v>0.24323650935042473</v>
      </c>
      <c r="O89" s="20">
        <v>0.2721409238908572</v>
      </c>
      <c r="P89" s="20">
        <v>0.28926188819390375</v>
      </c>
      <c r="Q89" s="20">
        <v>0.28000362686111757</v>
      </c>
      <c r="R89" s="20">
        <v>0.2476910024224841</v>
      </c>
      <c r="S89" s="20">
        <v>0.21410455784549318</v>
      </c>
      <c r="T89" s="20">
        <v>0.19435240127780898</v>
      </c>
      <c r="U89" s="20">
        <v>0.18327846702586889</v>
      </c>
      <c r="V89" s="20">
        <v>0.6112911454823643</v>
      </c>
      <c r="W89" s="20">
        <v>0.77819829907981808</v>
      </c>
      <c r="X89" s="20">
        <v>0.88452608664938093</v>
      </c>
      <c r="Y89" s="20">
        <v>0.83086984264801855</v>
      </c>
      <c r="Z89" s="20">
        <v>0.7197537879128425</v>
      </c>
      <c r="AA89" s="20">
        <v>0.55670092074480038</v>
      </c>
      <c r="AB89" s="21">
        <v>0.39449281527231056</v>
      </c>
      <c r="AC89" s="12">
        <v>39.324458563452261</v>
      </c>
    </row>
    <row r="90" spans="1:29" ht="15" x14ac:dyDescent="0.2">
      <c r="A90" s="197"/>
      <c r="B90" s="197"/>
      <c r="C90" s="22" t="s">
        <v>37</v>
      </c>
      <c r="D90" s="23">
        <v>6</v>
      </c>
      <c r="E90" s="24">
        <v>0.13518315439891745</v>
      </c>
      <c r="F90" s="25">
        <v>8.0743649460465791E-2</v>
      </c>
      <c r="G90" s="25">
        <v>5.2808723538158728E-2</v>
      </c>
      <c r="H90" s="25">
        <v>3.8571366273651216E-2</v>
      </c>
      <c r="I90" s="25">
        <v>5.1269726286987685E-2</v>
      </c>
      <c r="J90" s="25">
        <v>6.4567705731893243E-2</v>
      </c>
      <c r="K90" s="25">
        <v>9.18589015642476E-2</v>
      </c>
      <c r="L90" s="25">
        <v>1.8172427821904709E-2</v>
      </c>
      <c r="M90" s="25">
        <v>7.2293914292866274E-2</v>
      </c>
      <c r="N90" s="25">
        <v>0.1259742691833485</v>
      </c>
      <c r="O90" s="25">
        <v>0.15720069733497835</v>
      </c>
      <c r="P90" s="25">
        <v>0.17878472081999325</v>
      </c>
      <c r="Q90" s="25">
        <v>0.18136413339207</v>
      </c>
      <c r="R90" s="25">
        <v>0.16213121002310302</v>
      </c>
      <c r="S90" s="25">
        <v>0.13481127498129022</v>
      </c>
      <c r="T90" s="25">
        <v>0.11248718072511935</v>
      </c>
      <c r="U90" s="25">
        <v>0.10717191556221196</v>
      </c>
      <c r="V90" s="25">
        <v>0.5089041026727199</v>
      </c>
      <c r="W90" s="25">
        <v>0.68500500237520201</v>
      </c>
      <c r="X90" s="25">
        <v>0.83110401071748041</v>
      </c>
      <c r="Y90" s="25">
        <v>0.79243176571477747</v>
      </c>
      <c r="Z90" s="25">
        <v>0.65760888554497343</v>
      </c>
      <c r="AA90" s="25">
        <v>0.46737770966399839</v>
      </c>
      <c r="AB90" s="172">
        <v>0.31448121134866686</v>
      </c>
      <c r="AC90" s="12">
        <v>36.133845956574163</v>
      </c>
    </row>
    <row r="91" spans="1:29" ht="15" thickBot="1" x14ac:dyDescent="0.25">
      <c r="A91" s="198"/>
      <c r="B91" s="198"/>
      <c r="C91" s="27" t="s">
        <v>34</v>
      </c>
      <c r="D91" s="28">
        <v>31</v>
      </c>
      <c r="E91" s="29">
        <v>3.4884783658949807</v>
      </c>
      <c r="F91" s="29">
        <v>2.0490684401659713</v>
      </c>
      <c r="G91" s="29">
        <v>1.3663513061233099</v>
      </c>
      <c r="H91" s="29">
        <v>1.3047959132891642</v>
      </c>
      <c r="I91" s="29">
        <v>3.2526165834280625</v>
      </c>
      <c r="J91" s="29">
        <v>7.8355059918489154</v>
      </c>
      <c r="K91" s="29">
        <v>10.31930903372009</v>
      </c>
      <c r="L91" s="29">
        <v>4.3996919278990729</v>
      </c>
      <c r="M91" s="29">
        <v>6.1298894503685526</v>
      </c>
      <c r="N91" s="29">
        <v>7.3240453052576369</v>
      </c>
      <c r="O91" s="29">
        <v>8.202751673512207</v>
      </c>
      <c r="P91" s="29">
        <v>8.837380629855458</v>
      </c>
      <c r="Q91" s="29">
        <v>8.4530716450064034</v>
      </c>
      <c r="R91" s="29">
        <v>7.8134772451549512</v>
      </c>
      <c r="S91" s="29">
        <v>7.456886701040542</v>
      </c>
      <c r="T91" s="29">
        <v>7.1583965462640595</v>
      </c>
      <c r="U91" s="29">
        <v>6.982308447994793</v>
      </c>
      <c r="V91" s="29">
        <v>20.996922861787059</v>
      </c>
      <c r="W91" s="29">
        <v>25.9065404682264</v>
      </c>
      <c r="X91" s="29">
        <v>29.409254497551785</v>
      </c>
      <c r="Y91" s="29">
        <v>27.515184797181266</v>
      </c>
      <c r="Z91" s="29">
        <v>23.138857209971373</v>
      </c>
      <c r="AA91" s="29">
        <v>16.984427185107794</v>
      </c>
      <c r="AB91" s="29">
        <v>11.194687691799443</v>
      </c>
      <c r="AC91" s="30">
        <v>257.51989991844931</v>
      </c>
    </row>
    <row r="92" spans="1:29" ht="15" x14ac:dyDescent="0.2">
      <c r="A92" s="196">
        <v>46600</v>
      </c>
      <c r="B92" s="196"/>
      <c r="C92" s="13" t="s">
        <v>35</v>
      </c>
      <c r="D92" s="14">
        <v>21</v>
      </c>
      <c r="E92" s="10">
        <v>8.5902189318918548E-2</v>
      </c>
      <c r="F92" s="15">
        <v>4.391545690533051E-2</v>
      </c>
      <c r="G92" s="15">
        <v>2.9308993724907154E-2</v>
      </c>
      <c r="H92" s="15">
        <v>3.3168710052380278E-2</v>
      </c>
      <c r="I92" s="15">
        <v>0.1352986075143682</v>
      </c>
      <c r="J92" s="15">
        <v>0.40680088281679228</v>
      </c>
      <c r="K92" s="15">
        <v>0.4885254424031143</v>
      </c>
      <c r="L92" s="15">
        <v>0.23596016135209869</v>
      </c>
      <c r="M92" s="15">
        <v>0.28198136659119577</v>
      </c>
      <c r="N92" s="15">
        <v>0.30953458496284181</v>
      </c>
      <c r="O92" s="15">
        <v>0.33375973439976847</v>
      </c>
      <c r="P92" s="15">
        <v>0.35077907953806459</v>
      </c>
      <c r="Q92" s="15">
        <v>0.3265473454721291</v>
      </c>
      <c r="R92" s="15">
        <v>0.30979566476902171</v>
      </c>
      <c r="S92" s="15">
        <v>0.31392310204492685</v>
      </c>
      <c r="T92" s="15">
        <v>0.31730468868565198</v>
      </c>
      <c r="U92" s="15">
        <v>0.31572248879789871</v>
      </c>
      <c r="V92" s="15">
        <v>0.74848352257997608</v>
      </c>
      <c r="W92" s="15">
        <v>0.90366080332963139</v>
      </c>
      <c r="X92" s="15">
        <v>1</v>
      </c>
      <c r="Y92" s="15">
        <v>0.92324938779823507</v>
      </c>
      <c r="Z92" s="15">
        <v>0.77337558758324254</v>
      </c>
      <c r="AA92" s="15">
        <v>0.55131214235886283</v>
      </c>
      <c r="AB92" s="16">
        <v>0.34451069052559818</v>
      </c>
      <c r="AC92" s="12">
        <v>200.8192333040241</v>
      </c>
    </row>
    <row r="93" spans="1:29" ht="15" x14ac:dyDescent="0.2">
      <c r="A93" s="197"/>
      <c r="B93" s="197"/>
      <c r="C93" s="17" t="s">
        <v>36</v>
      </c>
      <c r="D93" s="18">
        <v>3</v>
      </c>
      <c r="E93" s="19">
        <v>0.12371337048719981</v>
      </c>
      <c r="F93" s="20">
        <v>7.3429973465418644E-2</v>
      </c>
      <c r="G93" s="20">
        <v>4.726987067267184E-2</v>
      </c>
      <c r="H93" s="20">
        <v>4.2320472530240454E-2</v>
      </c>
      <c r="I93" s="20">
        <v>8.4513955189330289E-2</v>
      </c>
      <c r="J93" s="20">
        <v>0.15447914631106596</v>
      </c>
      <c r="K93" s="20">
        <v>0.27632002606081008</v>
      </c>
      <c r="L93" s="20">
        <v>0.1709066519346269</v>
      </c>
      <c r="M93" s="20">
        <v>0.24328560948001521</v>
      </c>
      <c r="N93" s="20">
        <v>0.2948884153505405</v>
      </c>
      <c r="O93" s="20">
        <v>0.31742357913797165</v>
      </c>
      <c r="P93" s="20">
        <v>0.33165129775320806</v>
      </c>
      <c r="Q93" s="20">
        <v>0.32399495896827152</v>
      </c>
      <c r="R93" s="20">
        <v>0.29054005768473307</v>
      </c>
      <c r="S93" s="20">
        <v>0.25105327579049413</v>
      </c>
      <c r="T93" s="20">
        <v>0.22759730249377888</v>
      </c>
      <c r="U93" s="20">
        <v>0.21043706086302957</v>
      </c>
      <c r="V93" s="20">
        <v>0.60320641733279023</v>
      </c>
      <c r="W93" s="20">
        <v>0.78966505774473161</v>
      </c>
      <c r="X93" s="20">
        <v>0.86722257117668178</v>
      </c>
      <c r="Y93" s="20">
        <v>0.80958069648598896</v>
      </c>
      <c r="Z93" s="20">
        <v>0.69091805109192783</v>
      </c>
      <c r="AA93" s="20">
        <v>0.52615579932307532</v>
      </c>
      <c r="AB93" s="21">
        <v>0.36512856972490282</v>
      </c>
      <c r="AC93" s="12">
        <v>24.347106561160516</v>
      </c>
    </row>
    <row r="94" spans="1:29" ht="15" x14ac:dyDescent="0.2">
      <c r="A94" s="197"/>
      <c r="B94" s="197"/>
      <c r="C94" s="22" t="s">
        <v>37</v>
      </c>
      <c r="D94" s="23">
        <v>7</v>
      </c>
      <c r="E94" s="24">
        <v>0.12255919618831711</v>
      </c>
      <c r="F94" s="25">
        <v>6.991611281612016E-2</v>
      </c>
      <c r="G94" s="25">
        <v>4.0820093541391336E-2</v>
      </c>
      <c r="H94" s="25">
        <v>2.8637547188294761E-2</v>
      </c>
      <c r="I94" s="25">
        <v>3.9691516687149812E-2</v>
      </c>
      <c r="J94" s="25">
        <v>5.3204695770473286E-2</v>
      </c>
      <c r="K94" s="25">
        <v>0.10674610793181308</v>
      </c>
      <c r="L94" s="25">
        <v>4.5361450988956484E-2</v>
      </c>
      <c r="M94" s="25">
        <v>0.12273225141405068</v>
      </c>
      <c r="N94" s="25">
        <v>0.18002519814653836</v>
      </c>
      <c r="O94" s="25">
        <v>0.21090337793479363</v>
      </c>
      <c r="P94" s="25">
        <v>0.2252536707660468</v>
      </c>
      <c r="Q94" s="25">
        <v>0.22778851579121029</v>
      </c>
      <c r="R94" s="25">
        <v>0.20790108031036292</v>
      </c>
      <c r="S94" s="25">
        <v>0.17320809121380157</v>
      </c>
      <c r="T94" s="25">
        <v>0.14986482586716141</v>
      </c>
      <c r="U94" s="25">
        <v>0.13886641090227853</v>
      </c>
      <c r="V94" s="25">
        <v>0.50842169159008377</v>
      </c>
      <c r="W94" s="25">
        <v>0.70193829207617897</v>
      </c>
      <c r="X94" s="25">
        <v>0.83140344464936189</v>
      </c>
      <c r="Y94" s="25">
        <v>0.79029395861153273</v>
      </c>
      <c r="Z94" s="25">
        <v>0.65089583360907977</v>
      </c>
      <c r="AA94" s="25">
        <v>0.45690088292858205</v>
      </c>
      <c r="AB94" s="172">
        <v>0.29350972403994957</v>
      </c>
      <c r="AC94" s="12">
        <v>44.637907796744706</v>
      </c>
    </row>
    <row r="95" spans="1:29" ht="15" thickBot="1" x14ac:dyDescent="0.25">
      <c r="A95" s="198"/>
      <c r="B95" s="198"/>
      <c r="C95" s="27" t="s">
        <v>34</v>
      </c>
      <c r="D95" s="28">
        <v>31</v>
      </c>
      <c r="E95" s="29">
        <v>3.0330004604771084</v>
      </c>
      <c r="F95" s="29">
        <v>1.6319273051210379</v>
      </c>
      <c r="G95" s="29">
        <v>1.0430391350308053</v>
      </c>
      <c r="H95" s="29">
        <v>1.0239671590087704</v>
      </c>
      <c r="I95" s="29">
        <v>3.3726532401797717</v>
      </c>
      <c r="J95" s="29">
        <v>9.3786888484791486</v>
      </c>
      <c r="K95" s="29">
        <v>11.835217124170523</v>
      </c>
      <c r="L95" s="29">
        <v>5.7854135011206473</v>
      </c>
      <c r="M95" s="29">
        <v>7.5105912867535114</v>
      </c>
      <c r="N95" s="29">
        <v>8.6450679172970677</v>
      </c>
      <c r="O95" s="29">
        <v>9.4375488053526091</v>
      </c>
      <c r="P95" s="29">
        <v>9.9380902589213083</v>
      </c>
      <c r="Q95" s="29">
        <v>9.4239987423579983</v>
      </c>
      <c r="R95" s="29">
        <v>8.8326366953761966</v>
      </c>
      <c r="S95" s="29">
        <v>8.5580016088115567</v>
      </c>
      <c r="T95" s="29">
        <v>8.395244150950159</v>
      </c>
      <c r="U95" s="29">
        <v>8.2335483236609122</v>
      </c>
      <c r="V95" s="29">
        <v>21.086725067308453</v>
      </c>
      <c r="W95" s="29">
        <v>26.259440087689708</v>
      </c>
      <c r="X95" s="29">
        <v>29.421491826075577</v>
      </c>
      <c r="Y95" s="29">
        <v>27.349036943501631</v>
      </c>
      <c r="Z95" s="29">
        <v>22.869912327787436</v>
      </c>
      <c r="AA95" s="29">
        <v>16.354328568005421</v>
      </c>
      <c r="AB95" s="29">
        <v>10.384678278491917</v>
      </c>
      <c r="AC95" s="30">
        <v>269.8042476619292</v>
      </c>
    </row>
    <row r="96" spans="1:29" ht="15" x14ac:dyDescent="0.2">
      <c r="A96" s="196">
        <v>46631</v>
      </c>
      <c r="B96" s="196"/>
      <c r="C96" s="13" t="s">
        <v>35</v>
      </c>
      <c r="D96" s="14">
        <v>22</v>
      </c>
      <c r="E96" s="10">
        <v>7.2971350006095226E-2</v>
      </c>
      <c r="F96" s="15">
        <v>2.9634930468876167E-2</v>
      </c>
      <c r="G96" s="15">
        <v>1.6055032027858518E-2</v>
      </c>
      <c r="H96" s="15">
        <v>2.0642194268127821E-2</v>
      </c>
      <c r="I96" s="15">
        <v>0.12064609827173531</v>
      </c>
      <c r="J96" s="15">
        <v>0.39285163456275429</v>
      </c>
      <c r="K96" s="15">
        <v>0.48664374737564503</v>
      </c>
      <c r="L96" s="15">
        <v>0.22608766239793682</v>
      </c>
      <c r="M96" s="15">
        <v>0.27365734927303953</v>
      </c>
      <c r="N96" s="15">
        <v>0.30043725518610165</v>
      </c>
      <c r="O96" s="15">
        <v>0.32475886799988019</v>
      </c>
      <c r="P96" s="15">
        <v>0.34434005821329244</v>
      </c>
      <c r="Q96" s="15">
        <v>0.32157774517947307</v>
      </c>
      <c r="R96" s="15">
        <v>0.30309148431949123</v>
      </c>
      <c r="S96" s="15">
        <v>0.30758051923263563</v>
      </c>
      <c r="T96" s="15">
        <v>0.30988909692770733</v>
      </c>
      <c r="U96" s="15">
        <v>0.31156061809261465</v>
      </c>
      <c r="V96" s="15">
        <v>0.78655048158195484</v>
      </c>
      <c r="W96" s="15">
        <v>0.9583066152472608</v>
      </c>
      <c r="X96" s="15">
        <v>1</v>
      </c>
      <c r="Y96" s="15">
        <v>0.91559615118406834</v>
      </c>
      <c r="Z96" s="15">
        <v>0.75290535142639059</v>
      </c>
      <c r="AA96" s="15">
        <v>0.53241015179587825</v>
      </c>
      <c r="AB96" s="16">
        <v>0.33245214523479083</v>
      </c>
      <c r="AC96" s="12">
        <v>207.69422388601939</v>
      </c>
    </row>
    <row r="97" spans="1:29" ht="15" x14ac:dyDescent="0.2">
      <c r="A97" s="197"/>
      <c r="B97" s="197"/>
      <c r="C97" s="17" t="s">
        <v>36</v>
      </c>
      <c r="D97" s="18">
        <v>4</v>
      </c>
      <c r="E97" s="19">
        <v>0.115591109087485</v>
      </c>
      <c r="F97" s="20">
        <v>6.3471604411394669E-2</v>
      </c>
      <c r="G97" s="20">
        <v>3.9040882270598078E-2</v>
      </c>
      <c r="H97" s="20">
        <v>3.2853771930687455E-2</v>
      </c>
      <c r="I97" s="20">
        <v>7.3592523331374143E-2</v>
      </c>
      <c r="J97" s="20">
        <v>0.14274055853440962</v>
      </c>
      <c r="K97" s="20">
        <v>0.27099259684900634</v>
      </c>
      <c r="L97" s="20">
        <v>0.1641710577595823</v>
      </c>
      <c r="M97" s="20">
        <v>0.23564885160928487</v>
      </c>
      <c r="N97" s="20">
        <v>0.28252240509301441</v>
      </c>
      <c r="O97" s="20">
        <v>0.30886333229341273</v>
      </c>
      <c r="P97" s="20">
        <v>0.32511653434310994</v>
      </c>
      <c r="Q97" s="20">
        <v>0.3133795382374695</v>
      </c>
      <c r="R97" s="20">
        <v>0.27583638603901256</v>
      </c>
      <c r="S97" s="20">
        <v>0.23501648160350605</v>
      </c>
      <c r="T97" s="20">
        <v>0.21149927805656416</v>
      </c>
      <c r="U97" s="20">
        <v>0.19511824807895137</v>
      </c>
      <c r="V97" s="20">
        <v>0.61983320287935195</v>
      </c>
      <c r="W97" s="20">
        <v>0.83590476368788502</v>
      </c>
      <c r="X97" s="20">
        <v>0.88064538264578307</v>
      </c>
      <c r="Y97" s="20">
        <v>0.81366074837697133</v>
      </c>
      <c r="Z97" s="20">
        <v>0.69452797419975498</v>
      </c>
      <c r="AA97" s="20">
        <v>0.53057054517419389</v>
      </c>
      <c r="AB97" s="21">
        <v>0.37818626225298924</v>
      </c>
      <c r="AC97" s="12">
        <v>32.155136154983175</v>
      </c>
    </row>
    <row r="98" spans="1:29" ht="15" x14ac:dyDescent="0.2">
      <c r="A98" s="197"/>
      <c r="B98" s="197"/>
      <c r="C98" s="22" t="s">
        <v>37</v>
      </c>
      <c r="D98" s="23">
        <v>4</v>
      </c>
      <c r="E98" s="24">
        <v>0.12347380897276052</v>
      </c>
      <c r="F98" s="25">
        <v>6.8995761108363682E-2</v>
      </c>
      <c r="G98" s="25">
        <v>3.7335754768841913E-2</v>
      </c>
      <c r="H98" s="25">
        <v>2.4762061136930962E-2</v>
      </c>
      <c r="I98" s="25">
        <v>3.1696980009765112E-2</v>
      </c>
      <c r="J98" s="25">
        <v>5.185214018576835E-2</v>
      </c>
      <c r="K98" s="25">
        <v>9.9331110998786804E-2</v>
      </c>
      <c r="L98" s="25">
        <v>3.3867579435036953E-2</v>
      </c>
      <c r="M98" s="25">
        <v>0.10533527702494337</v>
      </c>
      <c r="N98" s="25">
        <v>0.15877977275615335</v>
      </c>
      <c r="O98" s="25">
        <v>0.18733615304851031</v>
      </c>
      <c r="P98" s="25">
        <v>0.20367591080094191</v>
      </c>
      <c r="Q98" s="25">
        <v>0.20507355893655288</v>
      </c>
      <c r="R98" s="25">
        <v>0.19055274157805063</v>
      </c>
      <c r="S98" s="25">
        <v>0.16258899007903579</v>
      </c>
      <c r="T98" s="25">
        <v>0.14058744217715116</v>
      </c>
      <c r="U98" s="25">
        <v>0.12991762455992423</v>
      </c>
      <c r="V98" s="25">
        <v>0.52079504975435431</v>
      </c>
      <c r="W98" s="25">
        <v>0.75669682615543632</v>
      </c>
      <c r="X98" s="25">
        <v>0.85357907198959326</v>
      </c>
      <c r="Y98" s="25">
        <v>0.8067653613132868</v>
      </c>
      <c r="Z98" s="25">
        <v>0.64647728158518458</v>
      </c>
      <c r="AA98" s="25">
        <v>0.43823555496734867</v>
      </c>
      <c r="AB98" s="172">
        <v>0.27575615861403052</v>
      </c>
      <c r="AC98" s="12">
        <v>25.013871887827012</v>
      </c>
    </row>
    <row r="99" spans="1:29" ht="15" thickBot="1" x14ac:dyDescent="0.25">
      <c r="A99" s="198"/>
      <c r="B99" s="198"/>
      <c r="C99" s="27" t="s">
        <v>34</v>
      </c>
      <c r="D99" s="28">
        <v>30</v>
      </c>
      <c r="E99" s="29">
        <v>2.5616293723750769</v>
      </c>
      <c r="F99" s="29">
        <v>1.1818379323943091</v>
      </c>
      <c r="G99" s="29">
        <v>0.6587172527706473</v>
      </c>
      <c r="H99" s="29">
        <v>0.68459160616928572</v>
      </c>
      <c r="I99" s="29">
        <v>3.0753721753427334</v>
      </c>
      <c r="J99" s="29">
        <v>9.4211067552613077</v>
      </c>
      <c r="K99" s="29">
        <v>12.187457273655363</v>
      </c>
      <c r="L99" s="29">
        <v>5.7660831215330868</v>
      </c>
      <c r="M99" s="29">
        <v>7.3843981985437832</v>
      </c>
      <c r="N99" s="29">
        <v>8.3748283254909079</v>
      </c>
      <c r="O99" s="29">
        <v>9.1294930373650569</v>
      </c>
      <c r="P99" s="29">
        <v>9.6906510612686407</v>
      </c>
      <c r="Q99" s="29">
        <v>9.1485227826444984</v>
      </c>
      <c r="R99" s="29">
        <v>8.5335691654970596</v>
      </c>
      <c r="S99" s="29">
        <v>8.3571933098481512</v>
      </c>
      <c r="T99" s="29">
        <v>8.2259070133444219</v>
      </c>
      <c r="U99" s="29">
        <v>8.1544770885930244</v>
      </c>
      <c r="V99" s="29">
        <v>21.866623605337832</v>
      </c>
      <c r="W99" s="29">
        <v>27.453151894813022</v>
      </c>
      <c r="X99" s="29">
        <v>28.936897818541503</v>
      </c>
      <c r="Y99" s="29">
        <v>26.624819764810539</v>
      </c>
      <c r="Z99" s="29">
        <v>21.927938754520348</v>
      </c>
      <c r="AA99" s="29">
        <v>15.588247740075492</v>
      </c>
      <c r="AB99" s="29">
        <v>9.929716878633478</v>
      </c>
      <c r="AC99" s="30">
        <v>264.86323192882958</v>
      </c>
    </row>
    <row r="100" spans="1:29" ht="15" x14ac:dyDescent="0.2">
      <c r="A100" s="196">
        <v>46661</v>
      </c>
      <c r="B100" s="196"/>
      <c r="C100" s="13" t="s">
        <v>35</v>
      </c>
      <c r="D100" s="14">
        <v>20</v>
      </c>
      <c r="E100" s="10">
        <v>8.7243801726263545E-2</v>
      </c>
      <c r="F100" s="15">
        <v>4.2244183401972786E-2</v>
      </c>
      <c r="G100" s="15">
        <v>2.6969853121247608E-2</v>
      </c>
      <c r="H100" s="15">
        <v>3.1127447369207292E-2</v>
      </c>
      <c r="I100" s="15">
        <v>0.1248585746533139</v>
      </c>
      <c r="J100" s="15">
        <v>0.36076100327635052</v>
      </c>
      <c r="K100" s="15">
        <v>0.47386744053270069</v>
      </c>
      <c r="L100" s="15">
        <v>0.24169165499106005</v>
      </c>
      <c r="M100" s="15">
        <v>0.29312759764440377</v>
      </c>
      <c r="N100" s="15">
        <v>0.32228348815569047</v>
      </c>
      <c r="O100" s="15">
        <v>0.3451560690639649</v>
      </c>
      <c r="P100" s="15">
        <v>0.36411337284781908</v>
      </c>
      <c r="Q100" s="15">
        <v>0.34463821184831422</v>
      </c>
      <c r="R100" s="15">
        <v>0.32673882999383691</v>
      </c>
      <c r="S100" s="15">
        <v>0.32976829206226532</v>
      </c>
      <c r="T100" s="15">
        <v>0.3265169982459093</v>
      </c>
      <c r="U100" s="15">
        <v>0.3288106500771521</v>
      </c>
      <c r="V100" s="15">
        <v>0.83654013501890556</v>
      </c>
      <c r="W100" s="15">
        <v>0.99479745645728646</v>
      </c>
      <c r="X100" s="15">
        <v>1</v>
      </c>
      <c r="Y100" s="15">
        <v>0.91471656076742958</v>
      </c>
      <c r="Z100" s="15">
        <v>0.75861076861205456</v>
      </c>
      <c r="AA100" s="15">
        <v>0.55426691976588383</v>
      </c>
      <c r="AB100" s="16">
        <v>0.35582972851343592</v>
      </c>
      <c r="AC100" s="12">
        <v>195.69358076292934</v>
      </c>
    </row>
    <row r="101" spans="1:29" ht="15" x14ac:dyDescent="0.2">
      <c r="A101" s="197"/>
      <c r="B101" s="197"/>
      <c r="C101" s="17" t="s">
        <v>36</v>
      </c>
      <c r="D101" s="18">
        <v>5</v>
      </c>
      <c r="E101" s="19">
        <v>0.13352126976142359</v>
      </c>
      <c r="F101" s="20">
        <v>7.7085471032019709E-2</v>
      </c>
      <c r="G101" s="20">
        <v>5.3276264922019138E-2</v>
      </c>
      <c r="H101" s="20">
        <v>4.6474005583147134E-2</v>
      </c>
      <c r="I101" s="20">
        <v>9.0501354024475303E-2</v>
      </c>
      <c r="J101" s="20">
        <v>0.1519262748260562</v>
      </c>
      <c r="K101" s="20">
        <v>0.28483614457465717</v>
      </c>
      <c r="L101" s="20">
        <v>0.17858827384640091</v>
      </c>
      <c r="M101" s="20">
        <v>0.25227843041295417</v>
      </c>
      <c r="N101" s="20">
        <v>0.29813716083928016</v>
      </c>
      <c r="O101" s="20">
        <v>0.32368236442974252</v>
      </c>
      <c r="P101" s="20">
        <v>0.33622133810648691</v>
      </c>
      <c r="Q101" s="20">
        <v>0.32748721146546056</v>
      </c>
      <c r="R101" s="20">
        <v>0.29407370195293797</v>
      </c>
      <c r="S101" s="20">
        <v>0.25987667473245946</v>
      </c>
      <c r="T101" s="20">
        <v>0.23637827055249394</v>
      </c>
      <c r="U101" s="20">
        <v>0.22527208625686485</v>
      </c>
      <c r="V101" s="20">
        <v>0.69492448454502764</v>
      </c>
      <c r="W101" s="20">
        <v>0.87040662126429558</v>
      </c>
      <c r="X101" s="20">
        <v>0.86842972606799596</v>
      </c>
      <c r="Y101" s="20">
        <v>0.8022068936358735</v>
      </c>
      <c r="Z101" s="20">
        <v>0.68455485860749388</v>
      </c>
      <c r="AA101" s="20">
        <v>0.52591161614836135</v>
      </c>
      <c r="AB101" s="21">
        <v>0.37334406183314861</v>
      </c>
      <c r="AC101" s="12">
        <v>41.946972797105381</v>
      </c>
    </row>
    <row r="102" spans="1:29" ht="15" x14ac:dyDescent="0.2">
      <c r="A102" s="197"/>
      <c r="B102" s="197"/>
      <c r="C102" s="22" t="s">
        <v>37</v>
      </c>
      <c r="D102" s="23">
        <v>6</v>
      </c>
      <c r="E102" s="24">
        <v>0.1271883159174782</v>
      </c>
      <c r="F102" s="25">
        <v>7.1187157922536964E-2</v>
      </c>
      <c r="G102" s="25">
        <v>3.9682448370781567E-2</v>
      </c>
      <c r="H102" s="25">
        <v>2.7198229810057234E-2</v>
      </c>
      <c r="I102" s="25">
        <v>3.6009162113354413E-2</v>
      </c>
      <c r="J102" s="25">
        <v>4.2213393429173074E-2</v>
      </c>
      <c r="K102" s="25">
        <v>0.10360367503069452</v>
      </c>
      <c r="L102" s="25">
        <v>4.6798704159295539E-2</v>
      </c>
      <c r="M102" s="25">
        <v>0.12233762571651488</v>
      </c>
      <c r="N102" s="25">
        <v>0.1755610624899776</v>
      </c>
      <c r="O102" s="25">
        <v>0.20382858031834342</v>
      </c>
      <c r="P102" s="25">
        <v>0.22151481673838194</v>
      </c>
      <c r="Q102" s="25">
        <v>0.22347060552693823</v>
      </c>
      <c r="R102" s="25">
        <v>0.20610068615172736</v>
      </c>
      <c r="S102" s="25">
        <v>0.17696730051145554</v>
      </c>
      <c r="T102" s="25">
        <v>0.15277369961896878</v>
      </c>
      <c r="U102" s="25">
        <v>0.14715968161066911</v>
      </c>
      <c r="V102" s="25">
        <v>0.57845626297369002</v>
      </c>
      <c r="W102" s="25">
        <v>0.76962325207804616</v>
      </c>
      <c r="X102" s="25">
        <v>0.80781637166139986</v>
      </c>
      <c r="Y102" s="25">
        <v>0.75953029373932268</v>
      </c>
      <c r="Z102" s="25">
        <v>0.62744935319597539</v>
      </c>
      <c r="AA102" s="25">
        <v>0.45097383896391208</v>
      </c>
      <c r="AB102" s="172">
        <v>0.30235706489355857</v>
      </c>
      <c r="AC102" s="12">
        <v>38.518809497653521</v>
      </c>
    </row>
    <row r="103" spans="1:29" ht="15" thickBot="1" x14ac:dyDescent="0.25">
      <c r="A103" s="198"/>
      <c r="B103" s="198"/>
      <c r="C103" s="27" t="s">
        <v>34</v>
      </c>
      <c r="D103" s="28">
        <v>31</v>
      </c>
      <c r="E103" s="29">
        <v>3.1756122788372578</v>
      </c>
      <c r="F103" s="29">
        <v>1.6574339707347761</v>
      </c>
      <c r="G103" s="29">
        <v>1.0438730772597371</v>
      </c>
      <c r="H103" s="29">
        <v>1.0181083541602249</v>
      </c>
      <c r="I103" s="29">
        <v>3.1657332358687813</v>
      </c>
      <c r="J103" s="29">
        <v>8.2281318002323296</v>
      </c>
      <c r="K103" s="29">
        <v>11.523151583711467</v>
      </c>
      <c r="L103" s="29">
        <v>6.007566694008978</v>
      </c>
      <c r="M103" s="29">
        <v>7.857969859251936</v>
      </c>
      <c r="N103" s="29">
        <v>8.9897219422500765</v>
      </c>
      <c r="O103" s="29">
        <v>9.7445046853380717</v>
      </c>
      <c r="P103" s="29">
        <v>10.292463047919107</v>
      </c>
      <c r="Q103" s="29">
        <v>9.8710239274552176</v>
      </c>
      <c r="R103" s="29">
        <v>9.2417492265517929</v>
      </c>
      <c r="S103" s="29">
        <v>8.9565530179763364</v>
      </c>
      <c r="T103" s="29">
        <v>8.6288735153944689</v>
      </c>
      <c r="U103" s="29">
        <v>8.5855315224913813</v>
      </c>
      <c r="V103" s="29">
        <v>23.676162700945387</v>
      </c>
      <c r="W103" s="29">
        <v>28.865721747935485</v>
      </c>
      <c r="X103" s="29">
        <v>29.18904686030838</v>
      </c>
      <c r="Y103" s="29">
        <v>26.862547445963898</v>
      </c>
      <c r="Z103" s="29">
        <v>22.359685784454413</v>
      </c>
      <c r="AA103" s="29">
        <v>16.420739509842956</v>
      </c>
      <c r="AB103" s="29">
        <v>10.797457268795814</v>
      </c>
      <c r="AC103" s="30">
        <v>276.15936305768832</v>
      </c>
    </row>
    <row r="104" spans="1:29" ht="15" x14ac:dyDescent="0.2">
      <c r="A104" s="196">
        <v>46692</v>
      </c>
      <c r="B104" s="196"/>
      <c r="C104" s="13" t="s">
        <v>35</v>
      </c>
      <c r="D104" s="14">
        <v>20</v>
      </c>
      <c r="E104" s="10">
        <v>8.0072289931832588E-2</v>
      </c>
      <c r="F104" s="15">
        <v>3.3851233817395104E-2</v>
      </c>
      <c r="G104" s="15">
        <v>1.8282447640408671E-2</v>
      </c>
      <c r="H104" s="15">
        <v>2.0836407018540705E-2</v>
      </c>
      <c r="I104" s="15">
        <v>0.11085704144696003</v>
      </c>
      <c r="J104" s="15">
        <v>0.34043216238093366</v>
      </c>
      <c r="K104" s="15">
        <v>0.4625477675175802</v>
      </c>
      <c r="L104" s="15">
        <v>0.22737314903643477</v>
      </c>
      <c r="M104" s="15">
        <v>0.27799905677245307</v>
      </c>
      <c r="N104" s="15">
        <v>0.30500865294809371</v>
      </c>
      <c r="O104" s="15">
        <v>0.33034123759790424</v>
      </c>
      <c r="P104" s="15">
        <v>0.34953446201028981</v>
      </c>
      <c r="Q104" s="15">
        <v>0.32985294686636846</v>
      </c>
      <c r="R104" s="15">
        <v>0.31393938250026016</v>
      </c>
      <c r="S104" s="15">
        <v>0.32321428889543741</v>
      </c>
      <c r="T104" s="15">
        <v>0.32612249667198417</v>
      </c>
      <c r="U104" s="15">
        <v>0.33182791837723247</v>
      </c>
      <c r="V104" s="15">
        <v>0.87536737781135388</v>
      </c>
      <c r="W104" s="15">
        <v>0.99886423516694789</v>
      </c>
      <c r="X104" s="15">
        <v>1</v>
      </c>
      <c r="Y104" s="15">
        <v>0.91354731693132762</v>
      </c>
      <c r="Z104" s="15">
        <v>0.76470171457559477</v>
      </c>
      <c r="AA104" s="15">
        <v>0.55407135566399146</v>
      </c>
      <c r="AB104" s="16">
        <v>0.34690248313737654</v>
      </c>
      <c r="AC104" s="12">
        <v>192.71094849433405</v>
      </c>
    </row>
    <row r="105" spans="1:29" ht="15" x14ac:dyDescent="0.2">
      <c r="A105" s="197"/>
      <c r="B105" s="197"/>
      <c r="C105" s="17" t="s">
        <v>36</v>
      </c>
      <c r="D105" s="18">
        <v>4</v>
      </c>
      <c r="E105" s="19">
        <v>0.12178074893236855</v>
      </c>
      <c r="F105" s="20">
        <v>6.7755249037043302E-2</v>
      </c>
      <c r="G105" s="20">
        <v>4.2139261061412282E-2</v>
      </c>
      <c r="H105" s="20">
        <v>3.4187318507118217E-2</v>
      </c>
      <c r="I105" s="20">
        <v>7.8272145722222436E-2</v>
      </c>
      <c r="J105" s="20">
        <v>0.14051493103645663</v>
      </c>
      <c r="K105" s="20">
        <v>0.27143517724688532</v>
      </c>
      <c r="L105" s="20">
        <v>0.17228737829210439</v>
      </c>
      <c r="M105" s="20">
        <v>0.24640671676394013</v>
      </c>
      <c r="N105" s="20">
        <v>0.29058147235731202</v>
      </c>
      <c r="O105" s="20">
        <v>0.31699805826928446</v>
      </c>
      <c r="P105" s="20">
        <v>0.33176055601725085</v>
      </c>
      <c r="Q105" s="20">
        <v>0.32642653612337352</v>
      </c>
      <c r="R105" s="20">
        <v>0.29249612432071481</v>
      </c>
      <c r="S105" s="20">
        <v>0.25743689838805689</v>
      </c>
      <c r="T105" s="20">
        <v>0.24035521948880137</v>
      </c>
      <c r="U105" s="20">
        <v>0.23095563393683394</v>
      </c>
      <c r="V105" s="20">
        <v>0.71893328847379734</v>
      </c>
      <c r="W105" s="20">
        <v>0.87691358295084609</v>
      </c>
      <c r="X105" s="20">
        <v>0.87638526467447808</v>
      </c>
      <c r="Y105" s="20">
        <v>0.81164248191735844</v>
      </c>
      <c r="Z105" s="20">
        <v>0.69432884897113234</v>
      </c>
      <c r="AA105" s="20">
        <v>0.5359510253162928</v>
      </c>
      <c r="AB105" s="21">
        <v>0.38165672742562556</v>
      </c>
      <c r="AC105" s="12">
        <v>33.430402580922838</v>
      </c>
    </row>
    <row r="106" spans="1:29" ht="15" x14ac:dyDescent="0.2">
      <c r="A106" s="197"/>
      <c r="B106" s="197"/>
      <c r="C106" s="22" t="s">
        <v>37</v>
      </c>
      <c r="D106" s="23">
        <v>6</v>
      </c>
      <c r="E106" s="24">
        <v>0.11740494869014739</v>
      </c>
      <c r="F106" s="25">
        <v>6.0316973957543644E-2</v>
      </c>
      <c r="G106" s="25">
        <v>3.102618530540726E-2</v>
      </c>
      <c r="H106" s="25">
        <v>1.7085980956545923E-2</v>
      </c>
      <c r="I106" s="25">
        <v>2.5083708889995743E-2</v>
      </c>
      <c r="J106" s="25">
        <v>3.7025621648413928E-2</v>
      </c>
      <c r="K106" s="25">
        <v>9.4137876823521899E-2</v>
      </c>
      <c r="L106" s="25">
        <v>3.1979357625713856E-2</v>
      </c>
      <c r="M106" s="25">
        <v>0.10743062879765199</v>
      </c>
      <c r="N106" s="25">
        <v>0.16745345354268093</v>
      </c>
      <c r="O106" s="25">
        <v>0.20134375718704151</v>
      </c>
      <c r="P106" s="25">
        <v>0.21988399848988358</v>
      </c>
      <c r="Q106" s="25">
        <v>0.22600690815048077</v>
      </c>
      <c r="R106" s="25">
        <v>0.21135499527478022</v>
      </c>
      <c r="S106" s="25">
        <v>0.18339081277108235</v>
      </c>
      <c r="T106" s="25">
        <v>0.1614258365201538</v>
      </c>
      <c r="U106" s="25">
        <v>0.15104222814953994</v>
      </c>
      <c r="V106" s="25">
        <v>0.60170876218430114</v>
      </c>
      <c r="W106" s="25">
        <v>0.79159241968628302</v>
      </c>
      <c r="X106" s="25">
        <v>0.83835115681420724</v>
      </c>
      <c r="Y106" s="25">
        <v>0.7762443894151444</v>
      </c>
      <c r="Z106" s="25">
        <v>0.64357520603574225</v>
      </c>
      <c r="AA106" s="25">
        <v>0.45449701650858332</v>
      </c>
      <c r="AB106" s="172">
        <v>0.29606345765959036</v>
      </c>
      <c r="AC106" s="12">
        <v>38.672554086506622</v>
      </c>
    </row>
    <row r="107" spans="1:29" ht="15" thickBot="1" x14ac:dyDescent="0.25">
      <c r="A107" s="198"/>
      <c r="B107" s="198"/>
      <c r="C107" s="27" t="s">
        <v>34</v>
      </c>
      <c r="D107" s="28">
        <v>30</v>
      </c>
      <c r="E107" s="29">
        <v>2.7929984865070101</v>
      </c>
      <c r="F107" s="29">
        <v>1.3099475162413372</v>
      </c>
      <c r="G107" s="29">
        <v>0.72036310888626609</v>
      </c>
      <c r="H107" s="29">
        <v>0.65599330013856239</v>
      </c>
      <c r="I107" s="29">
        <v>2.6807316651680644</v>
      </c>
      <c r="J107" s="29">
        <v>7.5928567016549833</v>
      </c>
      <c r="K107" s="29">
        <v>10.901523320280276</v>
      </c>
      <c r="L107" s="29">
        <v>5.4284886396513956</v>
      </c>
      <c r="M107" s="29">
        <v>7.1901917752907334</v>
      </c>
      <c r="N107" s="29">
        <v>8.2672196696472078</v>
      </c>
      <c r="O107" s="29">
        <v>9.0828795281574717</v>
      </c>
      <c r="P107" s="29">
        <v>9.637035455214102</v>
      </c>
      <c r="Q107" s="29">
        <v>9.2588065307237475</v>
      </c>
      <c r="R107" s="29">
        <v>8.7169021189367442</v>
      </c>
      <c r="S107" s="29">
        <v>8.5943782480874695</v>
      </c>
      <c r="T107" s="29">
        <v>8.4524258305158124</v>
      </c>
      <c r="U107" s="29">
        <v>8.4666342721892249</v>
      </c>
      <c r="V107" s="29">
        <v>23.993333283228075</v>
      </c>
      <c r="W107" s="29">
        <v>28.234493553260041</v>
      </c>
      <c r="X107" s="29">
        <v>28.535647999583155</v>
      </c>
      <c r="Y107" s="29">
        <v>26.174982602786852</v>
      </c>
      <c r="Z107" s="29">
        <v>21.932800923610877</v>
      </c>
      <c r="AA107" s="29">
        <v>15.952213313596502</v>
      </c>
      <c r="AB107" s="29">
        <v>10.241057318407575</v>
      </c>
      <c r="AC107" s="30">
        <v>264.8139051617635</v>
      </c>
    </row>
    <row r="108" spans="1:29" ht="15" x14ac:dyDescent="0.2">
      <c r="A108" s="196">
        <v>46722</v>
      </c>
      <c r="B108" s="196"/>
      <c r="C108" s="13" t="s">
        <v>35</v>
      </c>
      <c r="D108" s="14">
        <v>22</v>
      </c>
      <c r="E108" s="10">
        <v>0.11719031586967883</v>
      </c>
      <c r="F108" s="15">
        <v>5.7080028495606984E-2</v>
      </c>
      <c r="G108" s="15">
        <v>3.2556012594365809E-2</v>
      </c>
      <c r="H108" s="15">
        <v>3.1030819593820869E-2</v>
      </c>
      <c r="I108" s="15">
        <v>8.8906008101507547E-2</v>
      </c>
      <c r="J108" s="15">
        <v>0.20327857199162835</v>
      </c>
      <c r="K108" s="15">
        <v>0.34319875172777548</v>
      </c>
      <c r="L108" s="15">
        <v>0.19790878716152691</v>
      </c>
      <c r="M108" s="15">
        <v>0.26299143590632468</v>
      </c>
      <c r="N108" s="15">
        <v>0.29949464873411963</v>
      </c>
      <c r="O108" s="15">
        <v>0.32402354823421486</v>
      </c>
      <c r="P108" s="15">
        <v>0.34079147265096793</v>
      </c>
      <c r="Q108" s="15">
        <v>0.33173931356744402</v>
      </c>
      <c r="R108" s="15">
        <v>0.3087054859007955</v>
      </c>
      <c r="S108" s="15">
        <v>0.30282644731520292</v>
      </c>
      <c r="T108" s="15">
        <v>0.29493148217608894</v>
      </c>
      <c r="U108" s="15">
        <v>0.29081178272234115</v>
      </c>
      <c r="V108" s="15">
        <v>0.76899776469968339</v>
      </c>
      <c r="W108" s="15">
        <v>0.96945416819035113</v>
      </c>
      <c r="X108" s="15">
        <v>1</v>
      </c>
      <c r="Y108" s="15">
        <v>0.93439908418863016</v>
      </c>
      <c r="Z108" s="15">
        <v>0.81740201945153679</v>
      </c>
      <c r="AA108" s="15">
        <v>0.62920915902292818</v>
      </c>
      <c r="AB108" s="16">
        <v>0.42702341586544229</v>
      </c>
      <c r="AC108" s="12">
        <v>206.22691153156356</v>
      </c>
    </row>
    <row r="109" spans="1:29" ht="15" x14ac:dyDescent="0.2">
      <c r="A109" s="197"/>
      <c r="B109" s="197"/>
      <c r="C109" s="17" t="s">
        <v>36</v>
      </c>
      <c r="D109" s="18">
        <v>3</v>
      </c>
      <c r="E109" s="19">
        <v>0.15977475532353791</v>
      </c>
      <c r="F109" s="20">
        <v>9.3019515114951101E-2</v>
      </c>
      <c r="G109" s="20">
        <v>6.0971550824802129E-2</v>
      </c>
      <c r="H109" s="20">
        <v>5.0915438468142893E-2</v>
      </c>
      <c r="I109" s="20">
        <v>9.0071818943400106E-2</v>
      </c>
      <c r="J109" s="20">
        <v>0.15353049308136871</v>
      </c>
      <c r="K109" s="20">
        <v>0.25983558222181263</v>
      </c>
      <c r="L109" s="20">
        <v>0.15864324503097027</v>
      </c>
      <c r="M109" s="20">
        <v>0.23770045137107437</v>
      </c>
      <c r="N109" s="20">
        <v>0.2835566911757148</v>
      </c>
      <c r="O109" s="20">
        <v>0.30932082378993236</v>
      </c>
      <c r="P109" s="20">
        <v>0.33036509903330935</v>
      </c>
      <c r="Q109" s="20">
        <v>0.32104212034359014</v>
      </c>
      <c r="R109" s="20">
        <v>0.29032596061785065</v>
      </c>
      <c r="S109" s="20">
        <v>0.25790780711837014</v>
      </c>
      <c r="T109" s="20">
        <v>0.24200940996911927</v>
      </c>
      <c r="U109" s="20">
        <v>0.23590719300279028</v>
      </c>
      <c r="V109" s="20">
        <v>0.71611163481832751</v>
      </c>
      <c r="W109" s="20">
        <v>0.90290355523069266</v>
      </c>
      <c r="X109" s="20">
        <v>0.92534689546997784</v>
      </c>
      <c r="Y109" s="20">
        <v>0.86396970771361448</v>
      </c>
      <c r="Z109" s="20">
        <v>0.75947882119463028</v>
      </c>
      <c r="AA109" s="20">
        <v>0.59029682264332739</v>
      </c>
      <c r="AB109" s="21">
        <v>0.42474539174951198</v>
      </c>
      <c r="AC109" s="12">
        <v>26.15325235275246</v>
      </c>
    </row>
    <row r="110" spans="1:29" ht="15" x14ac:dyDescent="0.2">
      <c r="A110" s="197"/>
      <c r="B110" s="197"/>
      <c r="C110" s="22" t="s">
        <v>37</v>
      </c>
      <c r="D110" s="23">
        <v>6</v>
      </c>
      <c r="E110" s="24">
        <v>0.19184608658528049</v>
      </c>
      <c r="F110" s="25">
        <v>0.1186964955316543</v>
      </c>
      <c r="G110" s="25">
        <v>7.3997382210748447E-2</v>
      </c>
      <c r="H110" s="25">
        <v>4.9140485599147729E-2</v>
      </c>
      <c r="I110" s="25">
        <v>4.7401189294110253E-2</v>
      </c>
      <c r="J110" s="25">
        <v>5.4759046947647785E-2</v>
      </c>
      <c r="K110" s="25">
        <v>8.7100016083134585E-2</v>
      </c>
      <c r="L110" s="25">
        <v>4.638673541421981E-2</v>
      </c>
      <c r="M110" s="25">
        <v>0.1014613472421801</v>
      </c>
      <c r="N110" s="25">
        <v>0.15280459016864231</v>
      </c>
      <c r="O110" s="25">
        <v>0.17748109658701075</v>
      </c>
      <c r="P110" s="25">
        <v>0.19073076850852982</v>
      </c>
      <c r="Q110" s="25">
        <v>0.19110755345097546</v>
      </c>
      <c r="R110" s="25">
        <v>0.17708688015689494</v>
      </c>
      <c r="S110" s="25">
        <v>0.14769939542807625</v>
      </c>
      <c r="T110" s="25">
        <v>0.12938158295744745</v>
      </c>
      <c r="U110" s="25">
        <v>0.12582086798099892</v>
      </c>
      <c r="V110" s="25">
        <v>0.531472811103746</v>
      </c>
      <c r="W110" s="25">
        <v>0.76494039864694785</v>
      </c>
      <c r="X110" s="25">
        <v>0.83409680729727143</v>
      </c>
      <c r="Y110" s="25">
        <v>0.79995486620286016</v>
      </c>
      <c r="Z110" s="25">
        <v>0.68544939404278826</v>
      </c>
      <c r="AA110" s="25">
        <v>0.50280161149646241</v>
      </c>
      <c r="AB110" s="172">
        <v>0.33389920793024847</v>
      </c>
      <c r="AC110" s="12">
        <v>39.093099701202142</v>
      </c>
    </row>
    <row r="111" spans="1:29" ht="15" thickBot="1" x14ac:dyDescent="0.25">
      <c r="A111" s="198"/>
      <c r="B111" s="198"/>
      <c r="C111" s="27" t="s">
        <v>34</v>
      </c>
      <c r="D111" s="28">
        <v>31</v>
      </c>
      <c r="E111" s="29">
        <v>4.2085877346152305</v>
      </c>
      <c r="F111" s="29">
        <v>2.2469981454381327</v>
      </c>
      <c r="G111" s="29">
        <v>1.3431312228149448</v>
      </c>
      <c r="H111" s="29">
        <v>1.1302672600633743</v>
      </c>
      <c r="I111" s="29">
        <v>2.510554770828028</v>
      </c>
      <c r="J111" s="29">
        <v>5.261274344745817</v>
      </c>
      <c r="K111" s="29">
        <v>8.8524793811753071</v>
      </c>
      <c r="L111" s="29">
        <v>5.1082434651318218</v>
      </c>
      <c r="M111" s="29">
        <v>7.1076810275054463</v>
      </c>
      <c r="N111" s="29">
        <v>8.3563798866896306</v>
      </c>
      <c r="O111" s="29">
        <v>9.1213671120445881</v>
      </c>
      <c r="P111" s="29">
        <v>9.632892306472403</v>
      </c>
      <c r="Q111" s="29">
        <v>9.4080365802203918</v>
      </c>
      <c r="R111" s="29">
        <v>8.725019852612423</v>
      </c>
      <c r="S111" s="29">
        <v>8.322101634858031</v>
      </c>
      <c r="T111" s="29">
        <v>7.9908103355259987</v>
      </c>
      <c r="U111" s="29">
        <v>7.8605060067858696</v>
      </c>
      <c r="V111" s="29">
        <v>22.255122594470496</v>
      </c>
      <c r="W111" s="29">
        <v>28.626344757761487</v>
      </c>
      <c r="X111" s="29">
        <v>29.780621530193564</v>
      </c>
      <c r="Y111" s="29">
        <v>27.948418172507868</v>
      </c>
      <c r="Z111" s="29">
        <v>24.373977255774427</v>
      </c>
      <c r="AA111" s="29">
        <v>18.630301635413176</v>
      </c>
      <c r="AB111" s="29">
        <v>12.672146571869757</v>
      </c>
      <c r="AC111" s="30">
        <v>271.47326358551823</v>
      </c>
    </row>
  </sheetData>
  <autoFilter ref="A63:AC111" xr:uid="{00000000-0009-0000-0000-000002000000}"/>
  <mergeCells count="50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108:A111"/>
    <mergeCell ref="B108:B111"/>
    <mergeCell ref="A96:A99"/>
    <mergeCell ref="B96:B99"/>
    <mergeCell ref="A100:A103"/>
    <mergeCell ref="B100:B103"/>
    <mergeCell ref="A104:A107"/>
    <mergeCell ref="B104:B107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5F6-DFEA-4A36-9EBE-B45E4DA5E8C0}">
  <sheetPr>
    <tabColor rgb="FF00B050"/>
    <pageSetUpPr fitToPage="1"/>
  </sheetPr>
  <dimension ref="A1:H47"/>
  <sheetViews>
    <sheetView showGridLines="0" topLeftCell="A14" zoomScale="70" zoomScaleNormal="70" zoomScaleSheetLayoutView="100" workbookViewId="0">
      <selection activeCell="F8" sqref="F8"/>
    </sheetView>
  </sheetViews>
  <sheetFormatPr baseColWidth="10" defaultColWidth="0" defaultRowHeight="12.75" x14ac:dyDescent="0.2"/>
  <cols>
    <col min="1" max="1" width="5.28515625" style="32" customWidth="1"/>
    <col min="2" max="2" width="29.8554687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93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6"/>
    </row>
    <row r="6" spans="1:8" ht="16.5" x14ac:dyDescent="0.25">
      <c r="B6" s="45" t="s">
        <v>56</v>
      </c>
      <c r="C6" s="47" t="s">
        <v>94</v>
      </c>
      <c r="D6" s="48"/>
    </row>
    <row r="7" spans="1:8" ht="16.5" x14ac:dyDescent="0.25">
      <c r="B7" s="45" t="s">
        <v>57</v>
      </c>
      <c r="C7" s="34"/>
      <c r="D7" s="49"/>
    </row>
    <row r="8" spans="1:8" ht="16.5" x14ac:dyDescent="0.25">
      <c r="B8" s="45" t="s">
        <v>59</v>
      </c>
      <c r="C8" s="34"/>
      <c r="D8" s="49"/>
    </row>
    <row r="9" spans="1:8" ht="16.5" x14ac:dyDescent="0.25">
      <c r="B9" s="45" t="s">
        <v>29</v>
      </c>
      <c r="C9" s="41" t="s">
        <v>82</v>
      </c>
      <c r="D9" s="49"/>
    </row>
    <row r="10" spans="1:8" ht="16.5" x14ac:dyDescent="0.25">
      <c r="B10" s="50" t="s">
        <v>67</v>
      </c>
      <c r="C10" s="47" t="s">
        <v>92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A13" s="67"/>
      <c r="B13" s="180" t="e">
        <f>CONCATENATE("AÑO ",#REF!)</f>
        <v>#REF!</v>
      </c>
      <c r="C13" s="182" t="s">
        <v>83</v>
      </c>
      <c r="D13" s="178" t="s">
        <v>64</v>
      </c>
      <c r="E13" s="182" t="s">
        <v>84</v>
      </c>
      <c r="F13" s="176" t="s">
        <v>86</v>
      </c>
    </row>
    <row r="14" spans="1:8" ht="52.5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7"/>
      <c r="B15" s="55" t="s">
        <v>31</v>
      </c>
      <c r="C15" s="42">
        <f>'[1]Curva faltante real 2022'!$AH51*1000*0</f>
        <v>0</v>
      </c>
      <c r="D15" s="56">
        <v>1</v>
      </c>
      <c r="E15" s="168">
        <f>+C15</f>
        <v>0</v>
      </c>
      <c r="F15" s="40"/>
    </row>
    <row r="16" spans="1:8" ht="15.75" x14ac:dyDescent="0.25">
      <c r="A16" s="57"/>
      <c r="B16" s="55" t="s">
        <v>39</v>
      </c>
      <c r="C16" s="42">
        <f>'[1]Curva faltante real 2022'!$AH52*1000*0</f>
        <v>0</v>
      </c>
      <c r="D16" s="56">
        <v>1</v>
      </c>
      <c r="E16" s="168">
        <f t="shared" ref="E16:E27" si="0">+C16</f>
        <v>0</v>
      </c>
      <c r="F16" s="40"/>
    </row>
    <row r="17" spans="1:8" ht="15.75" x14ac:dyDescent="0.25">
      <c r="A17" s="57"/>
      <c r="B17" s="55" t="s">
        <v>40</v>
      </c>
      <c r="C17" s="42">
        <f>'[1]Curva faltante real 2022'!$AH53*1000*0</f>
        <v>0</v>
      </c>
      <c r="D17" s="56">
        <v>1</v>
      </c>
      <c r="E17" s="168">
        <f t="shared" si="0"/>
        <v>0</v>
      </c>
      <c r="F17" s="40"/>
    </row>
    <row r="18" spans="1:8" ht="15.75" x14ac:dyDescent="0.25">
      <c r="A18" s="57"/>
      <c r="B18" s="55" t="s">
        <v>41</v>
      </c>
      <c r="C18" s="42">
        <f>'[1]Curva faltante real 2022'!$AH54*1000*0</f>
        <v>0</v>
      </c>
      <c r="D18" s="56">
        <v>1</v>
      </c>
      <c r="E18" s="168">
        <f t="shared" si="0"/>
        <v>0</v>
      </c>
      <c r="F18" s="40"/>
    </row>
    <row r="19" spans="1:8" ht="15.75" x14ac:dyDescent="0.25">
      <c r="A19" s="57"/>
      <c r="B19" s="55" t="s">
        <v>42</v>
      </c>
      <c r="C19" s="42">
        <f>'[1]Curva faltante real 2022'!$AH55*1000*0</f>
        <v>0</v>
      </c>
      <c r="D19" s="56">
        <v>1</v>
      </c>
      <c r="E19" s="168">
        <f t="shared" si="0"/>
        <v>0</v>
      </c>
      <c r="F19" s="40"/>
    </row>
    <row r="20" spans="1:8" ht="15.75" x14ac:dyDescent="0.25">
      <c r="A20" s="57"/>
      <c r="B20" s="55" t="s">
        <v>43</v>
      </c>
      <c r="C20" s="42">
        <f>'[1]Curva faltante real 2022'!$AH56*1000*0</f>
        <v>0</v>
      </c>
      <c r="D20" s="56">
        <v>1</v>
      </c>
      <c r="E20" s="168">
        <f t="shared" si="0"/>
        <v>0</v>
      </c>
      <c r="F20" s="40"/>
    </row>
    <row r="21" spans="1:8" ht="15.75" x14ac:dyDescent="0.25">
      <c r="A21" s="57"/>
      <c r="B21" s="55" t="s">
        <v>45</v>
      </c>
      <c r="C21" s="42">
        <f>'[1]Curva faltante real 2022'!$AH57*1000*0</f>
        <v>0</v>
      </c>
      <c r="D21" s="56">
        <v>1</v>
      </c>
      <c r="E21" s="168">
        <f t="shared" si="0"/>
        <v>0</v>
      </c>
      <c r="F21" s="40"/>
    </row>
    <row r="22" spans="1:8" ht="15.75" x14ac:dyDescent="0.25">
      <c r="A22" s="57"/>
      <c r="B22" s="55" t="s">
        <v>46</v>
      </c>
      <c r="C22" s="42">
        <f>'[1]Curva faltante real 2022'!$AH58*1000*0</f>
        <v>0</v>
      </c>
      <c r="D22" s="56">
        <v>1</v>
      </c>
      <c r="E22" s="168">
        <f t="shared" si="0"/>
        <v>0</v>
      </c>
      <c r="F22" s="40"/>
    </row>
    <row r="23" spans="1:8" ht="15.75" x14ac:dyDescent="0.25">
      <c r="A23" s="57"/>
      <c r="B23" s="55" t="s">
        <v>47</v>
      </c>
      <c r="C23" s="42">
        <f>'[1]Curva faltante real 2022'!$AH59*1000</f>
        <v>90877367.720107675</v>
      </c>
      <c r="D23" s="56">
        <v>1</v>
      </c>
      <c r="E23" s="168">
        <f t="shared" si="0"/>
        <v>90877367.720107675</v>
      </c>
      <c r="F23" s="40"/>
    </row>
    <row r="24" spans="1:8" ht="15.75" x14ac:dyDescent="0.25">
      <c r="A24" s="57"/>
      <c r="B24" s="55" t="s">
        <v>48</v>
      </c>
      <c r="C24" s="42">
        <f>'[1]Curva faltante real 2022'!$AH60*1000</f>
        <v>94573898.211837918</v>
      </c>
      <c r="D24" s="56">
        <v>1</v>
      </c>
      <c r="E24" s="168">
        <f t="shared" si="0"/>
        <v>94573898.211837918</v>
      </c>
      <c r="F24" s="40"/>
    </row>
    <row r="25" spans="1:8" ht="15.75" x14ac:dyDescent="0.25">
      <c r="A25" s="57"/>
      <c r="B25" s="55" t="s">
        <v>49</v>
      </c>
      <c r="C25" s="42">
        <f>'[1]Curva faltante real 2022'!$AH61*1000</f>
        <v>98268092.369285017</v>
      </c>
      <c r="D25" s="56">
        <v>1</v>
      </c>
      <c r="E25" s="168">
        <f t="shared" si="0"/>
        <v>98268092.369285017</v>
      </c>
      <c r="F25" s="40"/>
    </row>
    <row r="26" spans="1:8" ht="15.75" x14ac:dyDescent="0.25">
      <c r="A26" s="57"/>
      <c r="B26" s="55" t="s">
        <v>50</v>
      </c>
      <c r="C26" s="42">
        <f>'[1]Curva faltante real 2022'!$AH62*1000</f>
        <v>111363678.51476444</v>
      </c>
      <c r="D26" s="56">
        <v>1</v>
      </c>
      <c r="E26" s="168">
        <f t="shared" si="0"/>
        <v>111363678.51476444</v>
      </c>
      <c r="F26" s="40"/>
    </row>
    <row r="27" spans="1:8" ht="15" x14ac:dyDescent="0.25">
      <c r="B27" s="58" t="s">
        <v>34</v>
      </c>
      <c r="C27" s="59">
        <f>SUM(C15:C26)</f>
        <v>395083036.81599504</v>
      </c>
      <c r="D27" s="60"/>
      <c r="E27" s="168">
        <f t="shared" si="0"/>
        <v>395083036.81599504</v>
      </c>
      <c r="F27" s="62"/>
    </row>
    <row r="28" spans="1:8" ht="15" x14ac:dyDescent="0.25">
      <c r="B28" s="68"/>
      <c r="C28" s="69"/>
      <c r="D28" s="70"/>
      <c r="E28" s="171"/>
      <c r="F28" s="71"/>
      <c r="G28" s="72"/>
    </row>
    <row r="29" spans="1:8" x14ac:dyDescent="0.2">
      <c r="B29" s="73" t="s">
        <v>0</v>
      </c>
      <c r="C29" s="74"/>
      <c r="D29" s="75"/>
      <c r="E29" s="74"/>
      <c r="F29" s="74"/>
      <c r="G29" s="74"/>
      <c r="H29" s="74"/>
    </row>
    <row r="30" spans="1:8" x14ac:dyDescent="0.2">
      <c r="B30" s="74" t="s">
        <v>62</v>
      </c>
      <c r="C30" s="74"/>
      <c r="D30" s="75"/>
      <c r="E30" s="74"/>
      <c r="F30" s="74"/>
      <c r="G30" s="74"/>
      <c r="H30" s="74"/>
    </row>
    <row r="31" spans="1:8" ht="12.75" customHeight="1" x14ac:dyDescent="0.2">
      <c r="B31" s="74" t="s">
        <v>72</v>
      </c>
      <c r="C31" s="74"/>
      <c r="D31" s="75"/>
      <c r="E31" s="74"/>
      <c r="F31" s="74"/>
      <c r="G31" s="74"/>
      <c r="H31" s="74"/>
    </row>
    <row r="32" spans="1:8" x14ac:dyDescent="0.2">
      <c r="B32" s="74" t="s">
        <v>66</v>
      </c>
      <c r="C32" s="74"/>
      <c r="D32" s="75"/>
      <c r="E32" s="74"/>
      <c r="F32" s="74"/>
      <c r="G32" s="74"/>
      <c r="H32" s="74"/>
    </row>
    <row r="33" spans="2:6" x14ac:dyDescent="0.2">
      <c r="B33" s="32" t="s">
        <v>87</v>
      </c>
    </row>
    <row r="34" spans="2:6" s="33" customFormat="1" x14ac:dyDescent="0.2">
      <c r="B34" s="32" t="s">
        <v>74</v>
      </c>
      <c r="D34" s="35"/>
    </row>
    <row r="35" spans="2:6" s="33" customFormat="1" ht="12.75" customHeight="1" x14ac:dyDescent="0.2">
      <c r="B35" s="184" t="s">
        <v>90</v>
      </c>
      <c r="C35" s="184"/>
      <c r="D35" s="184"/>
      <c r="E35" s="184"/>
      <c r="F35" s="184"/>
    </row>
    <row r="36" spans="2:6" s="33" customFormat="1" x14ac:dyDescent="0.2">
      <c r="B36" s="184"/>
      <c r="C36" s="184"/>
      <c r="D36" s="184"/>
      <c r="E36" s="184"/>
      <c r="F36" s="184"/>
    </row>
    <row r="37" spans="2:6" s="33" customFormat="1" x14ac:dyDescent="0.2">
      <c r="B37" s="184"/>
      <c r="C37" s="184"/>
      <c r="D37" s="184"/>
      <c r="E37" s="184"/>
      <c r="F37" s="184"/>
    </row>
    <row r="38" spans="2:6" s="33" customFormat="1" x14ac:dyDescent="0.2">
      <c r="B38" s="33" t="s">
        <v>80</v>
      </c>
      <c r="D38" s="35"/>
    </row>
    <row r="39" spans="2:6" s="33" customFormat="1" ht="13.5" customHeight="1" x14ac:dyDescent="0.2">
      <c r="B39" s="33" t="s">
        <v>91</v>
      </c>
      <c r="D39" s="35"/>
    </row>
    <row r="40" spans="2:6" s="33" customFormat="1" ht="13.5" customHeight="1" x14ac:dyDescent="0.2">
      <c r="B40" s="32" t="s">
        <v>76</v>
      </c>
      <c r="D40" s="35"/>
    </row>
    <row r="41" spans="2:6" s="33" customFormat="1" ht="3.75" customHeight="1" x14ac:dyDescent="0.2">
      <c r="D41" s="35"/>
    </row>
    <row r="42" spans="2:6" s="33" customFormat="1" ht="3.75" customHeight="1" x14ac:dyDescent="0.2">
      <c r="D42" s="35"/>
    </row>
    <row r="43" spans="2:6" s="33" customFormat="1" ht="3.75" customHeight="1" x14ac:dyDescent="0.2">
      <c r="D43" s="35"/>
    </row>
    <row r="44" spans="2:6" ht="11.25" customHeight="1" x14ac:dyDescent="0.2"/>
    <row r="45" spans="2:6" ht="11.25" customHeight="1" x14ac:dyDescent="0.2"/>
    <row r="46" spans="2:6" ht="7.5" customHeight="1" x14ac:dyDescent="0.2"/>
    <row r="47" spans="2:6" ht="17.25" customHeight="1" x14ac:dyDescent="0.3">
      <c r="B47" s="76" t="s">
        <v>68</v>
      </c>
      <c r="C47" s="77"/>
      <c r="F47" s="7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A712-3FAE-4DDF-A28F-4EA7320947D7}">
  <sheetPr>
    <tabColor rgb="FF00B050"/>
    <pageSetUpPr fitToPage="1"/>
  </sheetPr>
  <dimension ref="A1:H43"/>
  <sheetViews>
    <sheetView showGridLines="0" topLeftCell="A16" zoomScale="70" zoomScaleNormal="70" zoomScaleSheetLayoutView="100" workbookViewId="0">
      <selection activeCell="C34" sqref="C34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98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63"/>
      <c r="D5" s="46"/>
    </row>
    <row r="6" spans="1:8" ht="16.5" x14ac:dyDescent="0.25">
      <c r="B6" s="45" t="s">
        <v>56</v>
      </c>
      <c r="C6" s="47" t="s">
        <v>100</v>
      </c>
      <c r="D6" s="48"/>
    </row>
    <row r="7" spans="1:8" ht="16.5" x14ac:dyDescent="0.25">
      <c r="B7" s="45" t="s">
        <v>57</v>
      </c>
      <c r="C7" s="164"/>
      <c r="D7" s="49"/>
    </row>
    <row r="8" spans="1:8" ht="16.5" x14ac:dyDescent="0.25">
      <c r="B8" s="45" t="s">
        <v>59</v>
      </c>
      <c r="C8" s="34"/>
      <c r="D8" s="49"/>
    </row>
    <row r="9" spans="1:8" ht="16.5" x14ac:dyDescent="0.25">
      <c r="B9" s="45" t="s">
        <v>29</v>
      </c>
      <c r="C9" s="41" t="s">
        <v>82</v>
      </c>
      <c r="D9" s="49"/>
    </row>
    <row r="10" spans="1:8" ht="16.5" x14ac:dyDescent="0.25">
      <c r="B10" s="50" t="s">
        <v>67</v>
      </c>
      <c r="C10" s="47" t="s">
        <v>99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A13" s="67"/>
      <c r="B13" s="180" t="e">
        <f>CONCATENATE("AÑO ",#REF!)</f>
        <v>#REF!</v>
      </c>
      <c r="C13" s="182" t="s">
        <v>83</v>
      </c>
      <c r="D13" s="178" t="s">
        <v>96</v>
      </c>
      <c r="E13" s="182" t="s">
        <v>84</v>
      </c>
      <c r="F13" s="176" t="s">
        <v>86</v>
      </c>
    </row>
    <row r="14" spans="1:8" ht="52.5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7"/>
      <c r="B15" s="55" t="s">
        <v>31</v>
      </c>
      <c r="C15" s="42">
        <f>'[2]Curva faltante real 2024'!$AH51*1000</f>
        <v>163132514.98150155</v>
      </c>
      <c r="D15" s="56">
        <v>1</v>
      </c>
      <c r="E15" s="168">
        <f>+C15</f>
        <v>163132514.98150155</v>
      </c>
      <c r="F15" s="40"/>
    </row>
    <row r="16" spans="1:8" ht="15.75" x14ac:dyDescent="0.25">
      <c r="A16" s="57"/>
      <c r="B16" s="55" t="s">
        <v>39</v>
      </c>
      <c r="C16" s="42">
        <f>'[2]Curva faltante real 2024'!$AH52*1000</f>
        <v>162840098.44312945</v>
      </c>
      <c r="D16" s="56">
        <v>1</v>
      </c>
      <c r="E16" s="168">
        <f t="shared" ref="E16:E26" si="0">+C16</f>
        <v>162840098.44312945</v>
      </c>
      <c r="F16" s="40"/>
    </row>
    <row r="17" spans="1:7" ht="15.75" x14ac:dyDescent="0.25">
      <c r="A17" s="57"/>
      <c r="B17" s="55" t="s">
        <v>40</v>
      </c>
      <c r="C17" s="42">
        <f>'[2]Curva faltante real 2024'!$AH53*1000</f>
        <v>142081298.56301752</v>
      </c>
      <c r="D17" s="56">
        <v>1</v>
      </c>
      <c r="E17" s="168">
        <f t="shared" si="0"/>
        <v>142081298.56301752</v>
      </c>
      <c r="F17" s="40"/>
    </row>
    <row r="18" spans="1:7" ht="15.75" x14ac:dyDescent="0.25">
      <c r="A18" s="57"/>
      <c r="B18" s="55" t="s">
        <v>41</v>
      </c>
      <c r="C18" s="42">
        <f>'[2]Curva faltante real 2024'!$AH54*1000</f>
        <v>107842089.95100205</v>
      </c>
      <c r="D18" s="56">
        <v>1</v>
      </c>
      <c r="E18" s="168">
        <f t="shared" si="0"/>
        <v>107842089.95100205</v>
      </c>
      <c r="F18" s="40"/>
    </row>
    <row r="19" spans="1:7" ht="15.75" x14ac:dyDescent="0.25">
      <c r="A19" s="57"/>
      <c r="B19" s="55" t="s">
        <v>42</v>
      </c>
      <c r="C19" s="42">
        <f>'[2]Curva faltante real 2024'!$AH55*1000</f>
        <v>102884606.79515895</v>
      </c>
      <c r="D19" s="56">
        <v>1</v>
      </c>
      <c r="E19" s="168">
        <f t="shared" si="0"/>
        <v>102884606.79515895</v>
      </c>
      <c r="F19" s="40"/>
    </row>
    <row r="20" spans="1:7" ht="15.75" x14ac:dyDescent="0.25">
      <c r="A20" s="57"/>
      <c r="B20" s="55" t="s">
        <v>43</v>
      </c>
      <c r="C20" s="42">
        <f>'[2]Curva faltante real 2024'!$AH56*1000</f>
        <v>88365492.669916824</v>
      </c>
      <c r="D20" s="56">
        <v>1</v>
      </c>
      <c r="E20" s="168">
        <f t="shared" si="0"/>
        <v>88365492.669916824</v>
      </c>
      <c r="F20" s="40"/>
    </row>
    <row r="21" spans="1:7" ht="15.75" x14ac:dyDescent="0.25">
      <c r="A21" s="57"/>
      <c r="B21" s="55" t="s">
        <v>45</v>
      </c>
      <c r="C21" s="42">
        <f>'[2]Curva faltante real 2024'!$AH57*1000</f>
        <v>18461159.691780742</v>
      </c>
      <c r="D21" s="56">
        <v>1</v>
      </c>
      <c r="E21" s="168">
        <f t="shared" si="0"/>
        <v>18461159.691780742</v>
      </c>
      <c r="F21" s="40"/>
    </row>
    <row r="22" spans="1:7" ht="15.75" x14ac:dyDescent="0.25">
      <c r="A22" s="57"/>
      <c r="B22" s="55" t="s">
        <v>46</v>
      </c>
      <c r="C22" s="42">
        <f>'[2]Curva faltante real 2024'!$AH58*1000</f>
        <v>25170357.97904367</v>
      </c>
      <c r="D22" s="56">
        <v>1</v>
      </c>
      <c r="E22" s="168">
        <f t="shared" si="0"/>
        <v>25170357.97904367</v>
      </c>
      <c r="F22" s="40"/>
    </row>
    <row r="23" spans="1:7" ht="15.75" x14ac:dyDescent="0.25">
      <c r="A23" s="57"/>
      <c r="B23" s="55" t="s">
        <v>47</v>
      </c>
      <c r="C23" s="42">
        <f>'[2]Curva faltante real 2024'!$AH59*1000</f>
        <v>1676612.4091436004</v>
      </c>
      <c r="D23" s="56">
        <v>1</v>
      </c>
      <c r="E23" s="168">
        <f t="shared" si="0"/>
        <v>1676612.4091436004</v>
      </c>
      <c r="F23" s="40"/>
    </row>
    <row r="24" spans="1:7" ht="15.75" x14ac:dyDescent="0.25">
      <c r="A24" s="57"/>
      <c r="B24" s="55" t="s">
        <v>48</v>
      </c>
      <c r="C24" s="42">
        <f>'[2]Curva faltante real 2024'!$AH60*1000</f>
        <v>3537910.5605042586</v>
      </c>
      <c r="D24" s="56">
        <v>1</v>
      </c>
      <c r="E24" s="168">
        <f t="shared" si="0"/>
        <v>3537910.5605042586</v>
      </c>
      <c r="F24" s="40"/>
    </row>
    <row r="25" spans="1:7" ht="15.75" x14ac:dyDescent="0.25">
      <c r="A25" s="57"/>
      <c r="B25" s="55" t="s">
        <v>49</v>
      </c>
      <c r="C25" s="42">
        <f>'[2]Curva faltante real 2024'!$AH61*1000</f>
        <v>3522210.3343581557</v>
      </c>
      <c r="D25" s="56">
        <v>1</v>
      </c>
      <c r="E25" s="168">
        <f t="shared" si="0"/>
        <v>3522210.3343581557</v>
      </c>
      <c r="F25" s="40"/>
    </row>
    <row r="26" spans="1:7" ht="15.75" x14ac:dyDescent="0.25">
      <c r="A26" s="57"/>
      <c r="B26" s="55" t="s">
        <v>50</v>
      </c>
      <c r="C26" s="42">
        <f>'[2]Curva faltante real 2024'!$AH62*1000</f>
        <v>24866880.364220746</v>
      </c>
      <c r="D26" s="56">
        <v>1</v>
      </c>
      <c r="E26" s="168">
        <f t="shared" si="0"/>
        <v>24866880.364220746</v>
      </c>
      <c r="F26" s="40"/>
    </row>
    <row r="27" spans="1:7" ht="15" x14ac:dyDescent="0.25">
      <c r="B27" s="58" t="s">
        <v>34</v>
      </c>
      <c r="C27" s="59">
        <f>SUM(C15:C26)</f>
        <v>844381232.74277747</v>
      </c>
      <c r="D27" s="60"/>
      <c r="E27" s="169">
        <f>SUM(E15:E26)</f>
        <v>844381232.74277747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87</v>
      </c>
    </row>
    <row r="34" spans="2:6" x14ac:dyDescent="0.2">
      <c r="B34" s="32" t="s">
        <v>74</v>
      </c>
      <c r="C34" s="33"/>
      <c r="D34" s="35"/>
      <c r="E34" s="33"/>
      <c r="F34" s="33"/>
    </row>
    <row r="35" spans="2:6" ht="12.75" customHeight="1" x14ac:dyDescent="0.2">
      <c r="B35" s="185" t="s">
        <v>95</v>
      </c>
      <c r="C35" s="185"/>
      <c r="D35" s="185"/>
      <c r="E35" s="185"/>
      <c r="F35" s="185"/>
    </row>
    <row r="36" spans="2:6" x14ac:dyDescent="0.2">
      <c r="B36" s="185"/>
      <c r="C36" s="185"/>
      <c r="D36" s="185"/>
      <c r="E36" s="185"/>
      <c r="F36" s="185"/>
    </row>
    <row r="37" spans="2:6" ht="30" customHeight="1" x14ac:dyDescent="0.2">
      <c r="B37" s="186" t="s">
        <v>97</v>
      </c>
      <c r="C37" s="186"/>
      <c r="D37" s="186"/>
      <c r="E37" s="186"/>
      <c r="F37" s="186"/>
    </row>
    <row r="38" spans="2:6" s="174" customFormat="1" ht="18" customHeight="1" x14ac:dyDescent="0.2">
      <c r="B38" s="33" t="s">
        <v>91</v>
      </c>
      <c r="C38" s="33"/>
      <c r="D38" s="35"/>
      <c r="E38" s="33"/>
      <c r="F38" s="33"/>
    </row>
    <row r="39" spans="2:6" x14ac:dyDescent="0.2">
      <c r="B39" s="32" t="s">
        <v>76</v>
      </c>
      <c r="C39" s="33"/>
      <c r="D39" s="35"/>
      <c r="E39" s="33"/>
      <c r="F39" s="33"/>
    </row>
    <row r="40" spans="2:6" x14ac:dyDescent="0.2">
      <c r="B40" s="33"/>
      <c r="C40" s="33"/>
      <c r="D40" s="35"/>
      <c r="E40" s="33"/>
      <c r="F40" s="33"/>
    </row>
    <row r="43" spans="2:6" ht="19.5" x14ac:dyDescent="0.3">
      <c r="B43" s="76" t="s">
        <v>68</v>
      </c>
      <c r="C43" s="77"/>
      <c r="F43" s="78"/>
    </row>
  </sheetData>
  <sheetProtection selectLockedCells="1"/>
  <mergeCells count="8">
    <mergeCell ref="B35:F36"/>
    <mergeCell ref="B37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2F20-CC2C-4641-ADDC-11400456BC2A}">
  <sheetPr>
    <tabColor rgb="FF00B050"/>
    <pageSetUpPr fitToPage="1"/>
  </sheetPr>
  <dimension ref="A1:H43"/>
  <sheetViews>
    <sheetView showGridLines="0" topLeftCell="A21" zoomScale="70" zoomScaleNormal="70" zoomScaleSheetLayoutView="100" workbookViewId="0">
      <selection activeCell="F53" sqref="F53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104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106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82</v>
      </c>
      <c r="D9" s="49"/>
    </row>
    <row r="10" spans="1:8" ht="16.5" x14ac:dyDescent="0.25">
      <c r="B10" s="50" t="s">
        <v>67</v>
      </c>
      <c r="C10" s="47" t="s">
        <v>105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107</v>
      </c>
      <c r="C13" s="182" t="s">
        <v>83</v>
      </c>
      <c r="D13" s="178" t="s">
        <v>96</v>
      </c>
      <c r="E13" s="182" t="s">
        <v>84</v>
      </c>
      <c r="F13" s="176" t="s">
        <v>86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v>0</v>
      </c>
      <c r="D15" s="56">
        <v>1</v>
      </c>
      <c r="E15" s="168">
        <v>0</v>
      </c>
      <c r="F15" s="40"/>
    </row>
    <row r="16" spans="1:8" ht="15.75" x14ac:dyDescent="0.25">
      <c r="A16" s="54"/>
      <c r="B16" s="55" t="s">
        <v>39</v>
      </c>
      <c r="C16" s="42">
        <v>0</v>
      </c>
      <c r="D16" s="56">
        <v>1</v>
      </c>
      <c r="E16" s="168">
        <v>0</v>
      </c>
      <c r="F16" s="40"/>
    </row>
    <row r="17" spans="1:6" ht="15.75" x14ac:dyDescent="0.25">
      <c r="A17" s="54"/>
      <c r="B17" s="55" t="s">
        <v>40</v>
      </c>
      <c r="C17" s="42">
        <v>0</v>
      </c>
      <c r="D17" s="56">
        <v>1</v>
      </c>
      <c r="E17" s="168">
        <v>0</v>
      </c>
      <c r="F17" s="40"/>
    </row>
    <row r="18" spans="1:6" ht="15.75" x14ac:dyDescent="0.25">
      <c r="A18" s="54"/>
      <c r="B18" s="55" t="s">
        <v>41</v>
      </c>
      <c r="C18" s="42">
        <v>0</v>
      </c>
      <c r="D18" s="56">
        <v>1</v>
      </c>
      <c r="E18" s="168">
        <v>0</v>
      </c>
      <c r="F18" s="40"/>
    </row>
    <row r="19" spans="1:6" ht="15.75" x14ac:dyDescent="0.25">
      <c r="A19" s="54"/>
      <c r="B19" s="55" t="s">
        <v>42</v>
      </c>
      <c r="C19" s="42">
        <v>0</v>
      </c>
      <c r="D19" s="56">
        <v>1</v>
      </c>
      <c r="E19" s="168">
        <v>0</v>
      </c>
      <c r="F19" s="40"/>
    </row>
    <row r="20" spans="1:6" ht="15.75" x14ac:dyDescent="0.25">
      <c r="A20" s="57"/>
      <c r="B20" s="55" t="s">
        <v>43</v>
      </c>
      <c r="C20" s="42">
        <v>51986520.738174349</v>
      </c>
      <c r="D20" s="56">
        <v>1</v>
      </c>
      <c r="E20" s="168">
        <v>51986520.738174349</v>
      </c>
      <c r="F20" s="40"/>
    </row>
    <row r="21" spans="1:6" ht="15.75" x14ac:dyDescent="0.25">
      <c r="A21" s="57"/>
      <c r="B21" s="55" t="s">
        <v>45</v>
      </c>
      <c r="C21" s="42">
        <v>47982722.14996627</v>
      </c>
      <c r="D21" s="56">
        <v>1</v>
      </c>
      <c r="E21" s="168">
        <v>47982722.14996627</v>
      </c>
      <c r="F21" s="40"/>
    </row>
    <row r="22" spans="1:6" ht="15.75" x14ac:dyDescent="0.25">
      <c r="A22" s="57"/>
      <c r="B22" s="55" t="s">
        <v>46</v>
      </c>
      <c r="C22" s="42">
        <v>66217798.631891198</v>
      </c>
      <c r="D22" s="56">
        <v>1</v>
      </c>
      <c r="E22" s="168">
        <v>66217798.631891198</v>
      </c>
      <c r="F22" s="40"/>
    </row>
    <row r="23" spans="1:6" ht="15.75" x14ac:dyDescent="0.25">
      <c r="A23" s="57"/>
      <c r="B23" s="55" t="s">
        <v>47</v>
      </c>
      <c r="C23" s="42">
        <v>45977445.602866456</v>
      </c>
      <c r="D23" s="56">
        <v>1</v>
      </c>
      <c r="E23" s="168">
        <v>45977445.602866456</v>
      </c>
      <c r="F23" s="40"/>
    </row>
    <row r="24" spans="1:6" ht="15.75" x14ac:dyDescent="0.25">
      <c r="A24" s="57"/>
      <c r="B24" s="55" t="s">
        <v>48</v>
      </c>
      <c r="C24" s="42">
        <v>49120511.680070557</v>
      </c>
      <c r="D24" s="56">
        <v>1</v>
      </c>
      <c r="E24" s="168">
        <v>49120511.680070557</v>
      </c>
      <c r="F24" s="40"/>
    </row>
    <row r="25" spans="1:6" ht="15.75" x14ac:dyDescent="0.25">
      <c r="A25" s="57"/>
      <c r="B25" s="55" t="s">
        <v>49</v>
      </c>
      <c r="C25" s="42">
        <v>44973085.695286185</v>
      </c>
      <c r="D25" s="56">
        <v>1</v>
      </c>
      <c r="E25" s="168">
        <v>44973085.695286185</v>
      </c>
      <c r="F25" s="40"/>
    </row>
    <row r="26" spans="1:6" ht="15.75" x14ac:dyDescent="0.25">
      <c r="A26" s="57"/>
      <c r="B26" s="55" t="s">
        <v>50</v>
      </c>
      <c r="C26" s="42">
        <v>65834505.379105017</v>
      </c>
      <c r="D26" s="56">
        <v>1</v>
      </c>
      <c r="E26" s="168">
        <v>65834505.379105017</v>
      </c>
      <c r="F26" s="40"/>
    </row>
    <row r="27" spans="1:6" ht="15" x14ac:dyDescent="0.25">
      <c r="B27" s="58" t="s">
        <v>34</v>
      </c>
      <c r="C27" s="59">
        <v>372092589.87736005</v>
      </c>
      <c r="D27" s="60"/>
      <c r="E27" s="169">
        <v>372092589.87736005</v>
      </c>
      <c r="F27" s="62"/>
    </row>
    <row r="28" spans="1:6" ht="15" x14ac:dyDescent="0.25">
      <c r="B28" s="63"/>
      <c r="C28" s="64"/>
      <c r="D28" s="65"/>
      <c r="E28" s="64"/>
      <c r="F28" s="66"/>
    </row>
    <row r="29" spans="1:6" ht="11.25" customHeight="1" x14ac:dyDescent="0.2"/>
    <row r="30" spans="1:6" ht="11.25" customHeight="1" x14ac:dyDescent="0.2">
      <c r="B30" s="73" t="s">
        <v>0</v>
      </c>
      <c r="C30" s="74"/>
      <c r="D30" s="75"/>
      <c r="E30" s="74"/>
      <c r="F30" s="74"/>
    </row>
    <row r="31" spans="1:6" x14ac:dyDescent="0.2">
      <c r="B31" s="74" t="s">
        <v>62</v>
      </c>
      <c r="C31" s="74"/>
      <c r="D31" s="75"/>
      <c r="E31" s="74"/>
      <c r="F31" s="74"/>
    </row>
    <row r="32" spans="1:6" x14ac:dyDescent="0.2">
      <c r="B32" s="74" t="s">
        <v>72</v>
      </c>
      <c r="C32" s="74"/>
      <c r="D32" s="75"/>
      <c r="E32" s="74"/>
      <c r="F32" s="74"/>
    </row>
    <row r="33" spans="2:6" x14ac:dyDescent="0.2">
      <c r="B33" s="74" t="s">
        <v>66</v>
      </c>
      <c r="C33" s="74"/>
      <c r="D33" s="75"/>
      <c r="E33" s="74"/>
      <c r="F33" s="74"/>
    </row>
    <row r="34" spans="2:6" x14ac:dyDescent="0.2">
      <c r="B34" s="32" t="s">
        <v>87</v>
      </c>
    </row>
    <row r="35" spans="2:6" ht="11.25" customHeight="1" x14ac:dyDescent="0.2">
      <c r="B35" s="32" t="s">
        <v>101</v>
      </c>
      <c r="C35" s="33"/>
      <c r="D35" s="35"/>
      <c r="E35" s="33"/>
      <c r="F35" s="33"/>
    </row>
    <row r="36" spans="2:6" ht="11.25" customHeight="1" x14ac:dyDescent="0.2">
      <c r="B36" s="185" t="s">
        <v>102</v>
      </c>
      <c r="C36" s="185"/>
      <c r="D36" s="185"/>
      <c r="E36" s="185"/>
      <c r="F36" s="185"/>
    </row>
    <row r="37" spans="2:6" ht="11.25" customHeight="1" x14ac:dyDescent="0.2">
      <c r="B37" s="185"/>
      <c r="C37" s="185"/>
      <c r="D37" s="185"/>
      <c r="E37" s="185"/>
      <c r="F37" s="185"/>
    </row>
    <row r="38" spans="2:6" x14ac:dyDescent="0.2">
      <c r="B38" s="32" t="s">
        <v>103</v>
      </c>
      <c r="C38" s="33"/>
      <c r="D38" s="35"/>
      <c r="E38" s="33"/>
      <c r="F38" s="33"/>
    </row>
    <row r="39" spans="2:6" x14ac:dyDescent="0.2">
      <c r="C39" s="33"/>
      <c r="D39" s="35"/>
      <c r="E39" s="33"/>
      <c r="F39" s="33"/>
    </row>
    <row r="43" spans="2:6" ht="19.5" x14ac:dyDescent="0.3">
      <c r="B43" s="76" t="s">
        <v>68</v>
      </c>
      <c r="C43" s="77"/>
      <c r="F43" s="78"/>
    </row>
  </sheetData>
  <sheetProtection selectLockedCells="1"/>
  <mergeCells count="7">
    <mergeCell ref="B36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8F9D-8B46-40F6-B38F-6AB9579C9269}">
  <sheetPr>
    <tabColor rgb="FF00B050"/>
    <pageSetUpPr fitToPage="1"/>
  </sheetPr>
  <dimension ref="A1:H42"/>
  <sheetViews>
    <sheetView showGridLines="0" zoomScale="70" zoomScaleNormal="70" zoomScaleSheetLayoutView="100" workbookViewId="0">
      <selection activeCell="F53" sqref="F53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104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106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82</v>
      </c>
      <c r="D9" s="49"/>
    </row>
    <row r="10" spans="1:8" ht="16.5" x14ac:dyDescent="0.25">
      <c r="B10" s="50" t="s">
        <v>67</v>
      </c>
      <c r="C10" s="47" t="s">
        <v>105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111</v>
      </c>
      <c r="C13" s="182" t="s">
        <v>83</v>
      </c>
      <c r="D13" s="178" t="s">
        <v>96</v>
      </c>
      <c r="E13" s="182" t="s">
        <v>84</v>
      </c>
      <c r="F13" s="176" t="s">
        <v>86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v>129674897.64773157</v>
      </c>
      <c r="D15" s="56">
        <v>1</v>
      </c>
      <c r="E15" s="168">
        <v>129674897.64773157</v>
      </c>
      <c r="F15" s="40"/>
    </row>
    <row r="16" spans="1:8" ht="15.75" x14ac:dyDescent="0.25">
      <c r="A16" s="54"/>
      <c r="B16" s="55" t="s">
        <v>39</v>
      </c>
      <c r="C16" s="42">
        <v>143265672.62722105</v>
      </c>
      <c r="D16" s="56">
        <v>1</v>
      </c>
      <c r="E16" s="168">
        <v>143265672.62722105</v>
      </c>
      <c r="F16" s="40"/>
    </row>
    <row r="17" spans="1:7" ht="15.75" x14ac:dyDescent="0.25">
      <c r="A17" s="54"/>
      <c r="B17" s="55" t="s">
        <v>40</v>
      </c>
      <c r="C17" s="42">
        <v>219787605.24506411</v>
      </c>
      <c r="D17" s="56">
        <v>1</v>
      </c>
      <c r="E17" s="168">
        <v>219787605.24506411</v>
      </c>
      <c r="F17" s="40"/>
    </row>
    <row r="18" spans="1:7" ht="15.75" x14ac:dyDescent="0.25">
      <c r="A18" s="54"/>
      <c r="B18" s="55" t="s">
        <v>41</v>
      </c>
      <c r="C18" s="42">
        <v>213082266.88081086</v>
      </c>
      <c r="D18" s="56">
        <v>1</v>
      </c>
      <c r="E18" s="168">
        <v>213082266.88081086</v>
      </c>
      <c r="F18" s="40"/>
    </row>
    <row r="19" spans="1:7" ht="15.75" x14ac:dyDescent="0.25">
      <c r="A19" s="54"/>
      <c r="B19" s="55" t="s">
        <v>42</v>
      </c>
      <c r="C19" s="42">
        <v>174471550.9268938</v>
      </c>
      <c r="D19" s="56">
        <v>1</v>
      </c>
      <c r="E19" s="168">
        <v>174471550.9268938</v>
      </c>
      <c r="F19" s="40"/>
    </row>
    <row r="20" spans="1:7" ht="15.75" x14ac:dyDescent="0.25">
      <c r="A20" s="57"/>
      <c r="B20" s="55" t="s">
        <v>43</v>
      </c>
      <c r="C20" s="42">
        <v>145054744.90544486</v>
      </c>
      <c r="D20" s="56">
        <v>1</v>
      </c>
      <c r="E20" s="168">
        <v>145054744.90544486</v>
      </c>
      <c r="F20" s="40"/>
    </row>
    <row r="21" spans="1:7" ht="15.75" x14ac:dyDescent="0.25">
      <c r="A21" s="57"/>
      <c r="B21" s="55" t="s">
        <v>45</v>
      </c>
      <c r="C21" s="42">
        <v>139001837.14630666</v>
      </c>
      <c r="D21" s="56">
        <v>1</v>
      </c>
      <c r="E21" s="168">
        <v>139001837.14630666</v>
      </c>
      <c r="F21" s="40"/>
    </row>
    <row r="22" spans="1:7" ht="15.75" x14ac:dyDescent="0.25">
      <c r="A22" s="57"/>
      <c r="B22" s="55" t="s">
        <v>46</v>
      </c>
      <c r="C22" s="42">
        <v>160859204.84655076</v>
      </c>
      <c r="D22" s="56">
        <v>1</v>
      </c>
      <c r="E22" s="168">
        <v>160859204.84655076</v>
      </c>
      <c r="F22" s="40"/>
    </row>
    <row r="23" spans="1:7" ht="15.75" x14ac:dyDescent="0.25">
      <c r="A23" s="57"/>
      <c r="B23" s="55" t="s">
        <v>47</v>
      </c>
      <c r="C23" s="42">
        <v>186975169.77262831</v>
      </c>
      <c r="D23" s="56">
        <v>1</v>
      </c>
      <c r="E23" s="168">
        <v>186975169.77262831</v>
      </c>
      <c r="F23" s="40"/>
    </row>
    <row r="24" spans="1:7" ht="15.75" x14ac:dyDescent="0.25">
      <c r="A24" s="57"/>
      <c r="B24" s="55" t="s">
        <v>48</v>
      </c>
      <c r="C24" s="42">
        <v>206398517.64864981</v>
      </c>
      <c r="D24" s="56">
        <v>1</v>
      </c>
      <c r="E24" s="168">
        <v>206398517.64864981</v>
      </c>
      <c r="F24" s="40"/>
    </row>
    <row r="25" spans="1:7" ht="15.75" x14ac:dyDescent="0.25">
      <c r="A25" s="57"/>
      <c r="B25" s="55" t="s">
        <v>49</v>
      </c>
      <c r="C25" s="42">
        <v>194138383.62016922</v>
      </c>
      <c r="D25" s="56">
        <v>1</v>
      </c>
      <c r="E25" s="168">
        <v>194138383.62016922</v>
      </c>
      <c r="F25" s="40"/>
    </row>
    <row r="26" spans="1:7" ht="15.75" x14ac:dyDescent="0.25">
      <c r="A26" s="57"/>
      <c r="B26" s="55" t="s">
        <v>50</v>
      </c>
      <c r="C26" s="42">
        <v>207890096.06160766</v>
      </c>
      <c r="D26" s="56">
        <v>1</v>
      </c>
      <c r="E26" s="168">
        <v>207890096.06160766</v>
      </c>
      <c r="F26" s="40"/>
    </row>
    <row r="27" spans="1:7" ht="15" x14ac:dyDescent="0.25">
      <c r="B27" s="58" t="s">
        <v>34</v>
      </c>
      <c r="C27" s="59">
        <v>2120599947.3290784</v>
      </c>
      <c r="D27" s="60"/>
      <c r="E27" s="170">
        <v>2120599947.3290784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87</v>
      </c>
    </row>
    <row r="34" spans="2:6" x14ac:dyDescent="0.2">
      <c r="B34" s="32" t="s">
        <v>101</v>
      </c>
      <c r="C34" s="33"/>
      <c r="D34" s="35"/>
      <c r="E34" s="33"/>
      <c r="F34" s="33"/>
    </row>
    <row r="35" spans="2:6" ht="11.25" customHeight="1" x14ac:dyDescent="0.2">
      <c r="B35" s="185" t="s">
        <v>102</v>
      </c>
      <c r="C35" s="185"/>
      <c r="D35" s="185"/>
      <c r="E35" s="185"/>
      <c r="F35" s="185"/>
    </row>
    <row r="36" spans="2:6" ht="11.25" customHeight="1" x14ac:dyDescent="0.2">
      <c r="B36" s="185"/>
      <c r="C36" s="185"/>
      <c r="D36" s="185"/>
      <c r="E36" s="185"/>
      <c r="F36" s="185"/>
    </row>
    <row r="37" spans="2:6" ht="11.25" customHeight="1" x14ac:dyDescent="0.2">
      <c r="B37" s="32" t="s">
        <v>103</v>
      </c>
      <c r="C37" s="33"/>
      <c r="D37" s="35"/>
      <c r="E37" s="33"/>
      <c r="F37" s="33"/>
    </row>
    <row r="38" spans="2:6" x14ac:dyDescent="0.2">
      <c r="C38" s="33"/>
      <c r="D38" s="35"/>
      <c r="E38" s="33"/>
      <c r="F38" s="33"/>
    </row>
    <row r="39" spans="2:6" x14ac:dyDescent="0.2"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520">
    <tabColor theme="3" tint="0.39997558519241921"/>
    <pageSetUpPr fitToPage="1"/>
  </sheetPr>
  <dimension ref="A1:AG113"/>
  <sheetViews>
    <sheetView showGridLines="0" zoomScale="70" zoomScaleNormal="70" workbookViewId="0">
      <pane xSplit="4" ySplit="10" topLeftCell="H32" activePane="bottomRight" state="frozen"/>
      <selection activeCell="D18" sqref="D18"/>
      <selection pane="topRight" activeCell="D18" sqref="D18"/>
      <selection pane="bottomLeft" activeCell="D18" sqref="D18"/>
      <selection pane="bottomRight" sqref="A1:AC61"/>
    </sheetView>
  </sheetViews>
  <sheetFormatPr baseColWidth="10" defaultColWidth="0" defaultRowHeight="35.25" customHeight="1" x14ac:dyDescent="0.2"/>
  <cols>
    <col min="1" max="1" width="8.28515625" style="1" customWidth="1"/>
    <col min="2" max="2" width="13.42578125" style="1" customWidth="1"/>
    <col min="3" max="3" width="9.28515625" style="1" customWidth="1"/>
    <col min="4" max="4" width="8.85546875" style="1" customWidth="1"/>
    <col min="5" max="14" width="11.85546875" style="1" customWidth="1"/>
    <col min="15" max="22" width="12" style="1" bestFit="1" customWidth="1"/>
    <col min="23" max="25" width="12.85546875" style="1" bestFit="1" customWidth="1"/>
    <col min="26" max="26" width="16.140625" style="1" customWidth="1"/>
    <col min="27" max="27" width="12.42578125" style="1" bestFit="1" customWidth="1"/>
    <col min="28" max="28" width="12" style="1" bestFit="1" customWidth="1"/>
    <col min="29" max="29" width="16.42578125" style="1" bestFit="1" customWidth="1"/>
    <col min="30" max="30" width="3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79" t="s">
        <v>79</v>
      </c>
    </row>
    <row r="2" spans="1:33" ht="16.5" x14ac:dyDescent="0.2">
      <c r="A2" s="79" t="s">
        <v>55</v>
      </c>
      <c r="C2" s="80"/>
      <c r="D2" s="187"/>
      <c r="E2" s="187"/>
      <c r="F2" s="81"/>
    </row>
    <row r="3" spans="1:33" ht="16.5" x14ac:dyDescent="0.2">
      <c r="A3" s="79" t="s">
        <v>56</v>
      </c>
      <c r="C3" s="80"/>
      <c r="D3" s="82" t="str">
        <f>+'Formato Resumen 21'!C6</f>
        <v>GM-21-003</v>
      </c>
      <c r="E3" s="81"/>
      <c r="F3" s="81"/>
    </row>
    <row r="4" spans="1:33" ht="16.5" x14ac:dyDescent="0.2">
      <c r="A4" s="79" t="s">
        <v>57</v>
      </c>
      <c r="C4" s="80"/>
      <c r="D4" s="2"/>
      <c r="E4" s="81"/>
      <c r="F4" s="81"/>
      <c r="H4" s="83"/>
    </row>
    <row r="5" spans="1:33" ht="16.5" x14ac:dyDescent="0.2">
      <c r="A5" s="79" t="s">
        <v>59</v>
      </c>
      <c r="C5" s="80"/>
      <c r="D5" s="2"/>
      <c r="E5" s="81"/>
      <c r="F5" s="81"/>
    </row>
    <row r="6" spans="1:33" ht="16.5" x14ac:dyDescent="0.2">
      <c r="A6" s="79" t="s">
        <v>28</v>
      </c>
      <c r="C6" s="80"/>
      <c r="D6" s="154" t="e">
        <f>#REF!</f>
        <v>#REF!</v>
      </c>
      <c r="E6" s="84"/>
      <c r="F6" s="84"/>
    </row>
    <row r="7" spans="1:33" ht="16.5" x14ac:dyDescent="0.2">
      <c r="A7" s="79" t="s">
        <v>29</v>
      </c>
      <c r="C7" s="80"/>
      <c r="D7" s="85" t="s">
        <v>61</v>
      </c>
      <c r="E7" s="81"/>
      <c r="F7" s="81"/>
      <c r="X7" s="86"/>
      <c r="Y7" s="86"/>
    </row>
    <row r="8" spans="1:33" ht="13.5" customHeight="1" x14ac:dyDescent="0.25">
      <c r="A8" s="87" t="s">
        <v>60</v>
      </c>
      <c r="D8" s="85" t="s">
        <v>38</v>
      </c>
      <c r="X8" s="86"/>
      <c r="Y8" s="86"/>
    </row>
    <row r="9" spans="1:33" ht="16.5" thickBot="1" x14ac:dyDescent="0.25">
      <c r="C9" s="199"/>
      <c r="D9" s="199"/>
    </row>
    <row r="10" spans="1:33" s="93" customFormat="1" ht="32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91" t="s">
        <v>27</v>
      </c>
      <c r="AC10" s="92" t="s">
        <v>34</v>
      </c>
    </row>
    <row r="11" spans="1:33" ht="15" x14ac:dyDescent="0.2">
      <c r="A11" s="191" t="e">
        <f>+DATE(#REF!,1,1)</f>
        <v>#REF!</v>
      </c>
      <c r="B11" s="194">
        <f>+'Formato Resumen 21'!E15</f>
        <v>131225.01034613952</v>
      </c>
      <c r="C11" s="94" t="s">
        <v>35</v>
      </c>
      <c r="D11" s="95" t="e">
        <f>#REF!</f>
        <v>#REF!</v>
      </c>
      <c r="E11" s="96" t="str">
        <f t="shared" ref="E11:AB11" si="0">IF(ISERROR(E64/$AC67*$B11),"",(E64/$AC67*$B11))</f>
        <v/>
      </c>
      <c r="F11" s="97" t="str">
        <f t="shared" si="0"/>
        <v/>
      </c>
      <c r="G11" s="97" t="str">
        <f t="shared" si="0"/>
        <v/>
      </c>
      <c r="H11" s="97" t="str">
        <f t="shared" si="0"/>
        <v/>
      </c>
      <c r="I11" s="97" t="str">
        <f t="shared" si="0"/>
        <v/>
      </c>
      <c r="J11" s="97" t="str">
        <f t="shared" si="0"/>
        <v/>
      </c>
      <c r="K11" s="97" t="str">
        <f t="shared" si="0"/>
        <v/>
      </c>
      <c r="L11" s="97" t="str">
        <f t="shared" si="0"/>
        <v/>
      </c>
      <c r="M11" s="97" t="str">
        <f t="shared" si="0"/>
        <v/>
      </c>
      <c r="N11" s="97" t="str">
        <f t="shared" si="0"/>
        <v/>
      </c>
      <c r="O11" s="97" t="str">
        <f t="shared" si="0"/>
        <v/>
      </c>
      <c r="P11" s="97" t="str">
        <f t="shared" si="0"/>
        <v/>
      </c>
      <c r="Q11" s="97" t="str">
        <f t="shared" si="0"/>
        <v/>
      </c>
      <c r="R11" s="97" t="str">
        <f t="shared" si="0"/>
        <v/>
      </c>
      <c r="S11" s="97" t="str">
        <f t="shared" si="0"/>
        <v/>
      </c>
      <c r="T11" s="97" t="str">
        <f t="shared" si="0"/>
        <v/>
      </c>
      <c r="U11" s="97" t="str">
        <f t="shared" si="0"/>
        <v/>
      </c>
      <c r="V11" s="97" t="str">
        <f t="shared" si="0"/>
        <v/>
      </c>
      <c r="W11" s="97" t="str">
        <f t="shared" si="0"/>
        <v/>
      </c>
      <c r="X11" s="97" t="str">
        <f t="shared" si="0"/>
        <v/>
      </c>
      <c r="Y11" s="97" t="str">
        <f t="shared" si="0"/>
        <v/>
      </c>
      <c r="Z11" s="97" t="str">
        <f t="shared" si="0"/>
        <v/>
      </c>
      <c r="AA11" s="97" t="str">
        <f t="shared" si="0"/>
        <v/>
      </c>
      <c r="AB11" s="98" t="str">
        <f t="shared" si="0"/>
        <v/>
      </c>
      <c r="AC11" s="99" t="e">
        <f>+SUM(E11:AB11)*D11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02" t="str">
        <f t="shared" ref="E12:AB12" si="1">IF(ISERROR(E65/$AC67*$B11),"",(E65/$AC67*$B11))</f>
        <v/>
      </c>
      <c r="F12" s="103" t="str">
        <f t="shared" si="1"/>
        <v/>
      </c>
      <c r="G12" s="103" t="str">
        <f t="shared" si="1"/>
        <v/>
      </c>
      <c r="H12" s="103" t="str">
        <f t="shared" si="1"/>
        <v/>
      </c>
      <c r="I12" s="103" t="str">
        <f t="shared" si="1"/>
        <v/>
      </c>
      <c r="J12" s="103" t="str">
        <f t="shared" si="1"/>
        <v/>
      </c>
      <c r="K12" s="103" t="str">
        <f t="shared" si="1"/>
        <v/>
      </c>
      <c r="L12" s="103" t="str">
        <f t="shared" si="1"/>
        <v/>
      </c>
      <c r="M12" s="103" t="str">
        <f t="shared" si="1"/>
        <v/>
      </c>
      <c r="N12" s="103" t="str">
        <f t="shared" si="1"/>
        <v/>
      </c>
      <c r="O12" s="103" t="str">
        <f t="shared" si="1"/>
        <v/>
      </c>
      <c r="P12" s="103" t="str">
        <f t="shared" si="1"/>
        <v/>
      </c>
      <c r="Q12" s="103" t="str">
        <f t="shared" si="1"/>
        <v/>
      </c>
      <c r="R12" s="103" t="str">
        <f t="shared" si="1"/>
        <v/>
      </c>
      <c r="S12" s="103" t="str">
        <f t="shared" si="1"/>
        <v/>
      </c>
      <c r="T12" s="103" t="str">
        <f t="shared" si="1"/>
        <v/>
      </c>
      <c r="U12" s="103" t="str">
        <f t="shared" si="1"/>
        <v/>
      </c>
      <c r="V12" s="103" t="str">
        <f t="shared" si="1"/>
        <v/>
      </c>
      <c r="W12" s="103" t="str">
        <f t="shared" si="1"/>
        <v/>
      </c>
      <c r="X12" s="103" t="str">
        <f t="shared" si="1"/>
        <v/>
      </c>
      <c r="Y12" s="103" t="str">
        <f t="shared" si="1"/>
        <v/>
      </c>
      <c r="Z12" s="103" t="str">
        <f t="shared" si="1"/>
        <v/>
      </c>
      <c r="AA12" s="103" t="str">
        <f t="shared" si="1"/>
        <v/>
      </c>
      <c r="AB12" s="104" t="str">
        <f t="shared" si="1"/>
        <v/>
      </c>
      <c r="AC12" s="105" t="e">
        <f>+SUM(E12:AB12)*D12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08" t="str">
        <f t="shared" ref="E13:AB13" si="2">IF(ISERROR(E66/$AC67*$B11),"",(E66/$AC67*$B11))</f>
        <v/>
      </c>
      <c r="F13" s="109" t="str">
        <f t="shared" si="2"/>
        <v/>
      </c>
      <c r="G13" s="109" t="str">
        <f t="shared" si="2"/>
        <v/>
      </c>
      <c r="H13" s="109" t="str">
        <f t="shared" si="2"/>
        <v/>
      </c>
      <c r="I13" s="109" t="str">
        <f t="shared" si="2"/>
        <v/>
      </c>
      <c r="J13" s="109" t="str">
        <f t="shared" si="2"/>
        <v/>
      </c>
      <c r="K13" s="109" t="str">
        <f t="shared" si="2"/>
        <v/>
      </c>
      <c r="L13" s="109" t="str">
        <f t="shared" si="2"/>
        <v/>
      </c>
      <c r="M13" s="109" t="str">
        <f t="shared" si="2"/>
        <v/>
      </c>
      <c r="N13" s="109" t="str">
        <f t="shared" si="2"/>
        <v/>
      </c>
      <c r="O13" s="109" t="str">
        <f t="shared" si="2"/>
        <v/>
      </c>
      <c r="P13" s="109" t="str">
        <f t="shared" si="2"/>
        <v/>
      </c>
      <c r="Q13" s="109" t="str">
        <f t="shared" si="2"/>
        <v/>
      </c>
      <c r="R13" s="109" t="str">
        <f t="shared" si="2"/>
        <v/>
      </c>
      <c r="S13" s="109" t="str">
        <f t="shared" si="2"/>
        <v/>
      </c>
      <c r="T13" s="109" t="str">
        <f t="shared" si="2"/>
        <v/>
      </c>
      <c r="U13" s="109" t="str">
        <f t="shared" si="2"/>
        <v/>
      </c>
      <c r="V13" s="109" t="str">
        <f t="shared" si="2"/>
        <v/>
      </c>
      <c r="W13" s="109" t="str">
        <f t="shared" si="2"/>
        <v/>
      </c>
      <c r="X13" s="109" t="str">
        <f t="shared" si="2"/>
        <v/>
      </c>
      <c r="Y13" s="109" t="str">
        <f t="shared" si="2"/>
        <v/>
      </c>
      <c r="Z13" s="109" t="str">
        <f t="shared" si="2"/>
        <v/>
      </c>
      <c r="AA13" s="109" t="str">
        <f t="shared" si="2"/>
        <v/>
      </c>
      <c r="AB13" s="110" t="str">
        <f t="shared" si="2"/>
        <v/>
      </c>
      <c r="AC13" s="111" t="e">
        <f>+SUM(E13:AB13)*D13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12" t="s">
        <v>34</v>
      </c>
      <c r="D14" s="113" t="e">
        <f>+SUM(D11:D13)</f>
        <v>#REF!</v>
      </c>
      <c r="E14" s="114" t="str">
        <f t="shared" ref="E14:AB14" si="3">IF(ISERROR(E11*$D11+E12*$D12+E13*$D13),"",(E11*$D11+E12*$D12+E13*$D13))</f>
        <v/>
      </c>
      <c r="F14" s="115" t="str">
        <f t="shared" si="3"/>
        <v/>
      </c>
      <c r="G14" s="115" t="str">
        <f t="shared" si="3"/>
        <v/>
      </c>
      <c r="H14" s="115" t="str">
        <f t="shared" si="3"/>
        <v/>
      </c>
      <c r="I14" s="115" t="str">
        <f t="shared" si="3"/>
        <v/>
      </c>
      <c r="J14" s="115" t="str">
        <f t="shared" si="3"/>
        <v/>
      </c>
      <c r="K14" s="115" t="str">
        <f t="shared" si="3"/>
        <v/>
      </c>
      <c r="L14" s="115" t="str">
        <f t="shared" si="3"/>
        <v/>
      </c>
      <c r="M14" s="115" t="str">
        <f t="shared" si="3"/>
        <v/>
      </c>
      <c r="N14" s="115" t="str">
        <f t="shared" si="3"/>
        <v/>
      </c>
      <c r="O14" s="115" t="str">
        <f t="shared" si="3"/>
        <v/>
      </c>
      <c r="P14" s="115" t="str">
        <f t="shared" si="3"/>
        <v/>
      </c>
      <c r="Q14" s="115" t="str">
        <f t="shared" si="3"/>
        <v/>
      </c>
      <c r="R14" s="115" t="str">
        <f t="shared" si="3"/>
        <v/>
      </c>
      <c r="S14" s="115" t="str">
        <f t="shared" si="3"/>
        <v/>
      </c>
      <c r="T14" s="115" t="str">
        <f t="shared" si="3"/>
        <v/>
      </c>
      <c r="U14" s="115" t="str">
        <f t="shared" si="3"/>
        <v/>
      </c>
      <c r="V14" s="115" t="str">
        <f t="shared" si="3"/>
        <v/>
      </c>
      <c r="W14" s="115" t="str">
        <f t="shared" si="3"/>
        <v/>
      </c>
      <c r="X14" s="115" t="str">
        <f t="shared" si="3"/>
        <v/>
      </c>
      <c r="Y14" s="115" t="str">
        <f t="shared" si="3"/>
        <v/>
      </c>
      <c r="Z14" s="115" t="str">
        <f t="shared" si="3"/>
        <v/>
      </c>
      <c r="AA14" s="115" t="str">
        <f t="shared" si="3"/>
        <v/>
      </c>
      <c r="AB14" s="116" t="str">
        <f t="shared" si="3"/>
        <v/>
      </c>
      <c r="AC14" s="117" t="e">
        <f>+SUM(AC11:AC13)</f>
        <v>#REF!</v>
      </c>
    </row>
    <row r="15" spans="1:33" ht="15" x14ac:dyDescent="0.2">
      <c r="A15" s="191" t="e">
        <f>+DATE(#REF!,1+1,1)</f>
        <v>#REF!</v>
      </c>
      <c r="B15" s="194">
        <f>+'Formato Resumen 21'!E16</f>
        <v>215209.32467248003</v>
      </c>
      <c r="C15" s="94" t="s">
        <v>35</v>
      </c>
      <c r="D15" s="95" t="e">
        <f>#REF!</f>
        <v>#REF!</v>
      </c>
      <c r="E15" s="96" t="str">
        <f t="shared" ref="E15:AB15" si="4">IF(ISERROR(E68/$AC71*$B15),"",(E68/$AC71*$B15))</f>
        <v/>
      </c>
      <c r="F15" s="97" t="str">
        <f t="shared" si="4"/>
        <v/>
      </c>
      <c r="G15" s="97" t="str">
        <f t="shared" si="4"/>
        <v/>
      </c>
      <c r="H15" s="97" t="str">
        <f t="shared" si="4"/>
        <v/>
      </c>
      <c r="I15" s="97" t="str">
        <f t="shared" si="4"/>
        <v/>
      </c>
      <c r="J15" s="97" t="str">
        <f t="shared" si="4"/>
        <v/>
      </c>
      <c r="K15" s="97" t="str">
        <f t="shared" si="4"/>
        <v/>
      </c>
      <c r="L15" s="97" t="str">
        <f t="shared" si="4"/>
        <v/>
      </c>
      <c r="M15" s="97" t="str">
        <f t="shared" si="4"/>
        <v/>
      </c>
      <c r="N15" s="97" t="str">
        <f t="shared" si="4"/>
        <v/>
      </c>
      <c r="O15" s="97" t="str">
        <f t="shared" si="4"/>
        <v/>
      </c>
      <c r="P15" s="97" t="str">
        <f t="shared" si="4"/>
        <v/>
      </c>
      <c r="Q15" s="97" t="str">
        <f t="shared" si="4"/>
        <v/>
      </c>
      <c r="R15" s="97" t="str">
        <f t="shared" si="4"/>
        <v/>
      </c>
      <c r="S15" s="97" t="str">
        <f t="shared" si="4"/>
        <v/>
      </c>
      <c r="T15" s="97" t="str">
        <f t="shared" si="4"/>
        <v/>
      </c>
      <c r="U15" s="97" t="str">
        <f t="shared" si="4"/>
        <v/>
      </c>
      <c r="V15" s="97" t="str">
        <f t="shared" si="4"/>
        <v/>
      </c>
      <c r="W15" s="97" t="str">
        <f t="shared" si="4"/>
        <v/>
      </c>
      <c r="X15" s="97" t="str">
        <f t="shared" si="4"/>
        <v/>
      </c>
      <c r="Y15" s="97" t="str">
        <f t="shared" si="4"/>
        <v/>
      </c>
      <c r="Z15" s="97" t="str">
        <f t="shared" si="4"/>
        <v/>
      </c>
      <c r="AA15" s="97" t="str">
        <f t="shared" si="4"/>
        <v/>
      </c>
      <c r="AB15" s="98" t="str">
        <f t="shared" si="4"/>
        <v/>
      </c>
      <c r="AC15" s="99" t="e">
        <f>+SUM(E15:AB15)*D15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02" t="str">
        <f t="shared" ref="E16:AB16" si="5">IF(ISERROR(E69/$AC71*$B15),"",(E69/$AC71*$B15))</f>
        <v/>
      </c>
      <c r="F16" s="103" t="str">
        <f t="shared" si="5"/>
        <v/>
      </c>
      <c r="G16" s="103" t="str">
        <f t="shared" si="5"/>
        <v/>
      </c>
      <c r="H16" s="103" t="str">
        <f t="shared" si="5"/>
        <v/>
      </c>
      <c r="I16" s="103" t="str">
        <f t="shared" si="5"/>
        <v/>
      </c>
      <c r="J16" s="103" t="str">
        <f t="shared" si="5"/>
        <v/>
      </c>
      <c r="K16" s="103" t="str">
        <f t="shared" si="5"/>
        <v/>
      </c>
      <c r="L16" s="103" t="str">
        <f t="shared" si="5"/>
        <v/>
      </c>
      <c r="M16" s="103" t="str">
        <f t="shared" si="5"/>
        <v/>
      </c>
      <c r="N16" s="103" t="str">
        <f t="shared" si="5"/>
        <v/>
      </c>
      <c r="O16" s="103" t="str">
        <f t="shared" si="5"/>
        <v/>
      </c>
      <c r="P16" s="103" t="str">
        <f t="shared" si="5"/>
        <v/>
      </c>
      <c r="Q16" s="103" t="str">
        <f t="shared" si="5"/>
        <v/>
      </c>
      <c r="R16" s="103" t="str">
        <f t="shared" si="5"/>
        <v/>
      </c>
      <c r="S16" s="103" t="str">
        <f t="shared" si="5"/>
        <v/>
      </c>
      <c r="T16" s="103" t="str">
        <f t="shared" si="5"/>
        <v/>
      </c>
      <c r="U16" s="103" t="str">
        <f t="shared" si="5"/>
        <v/>
      </c>
      <c r="V16" s="103" t="str">
        <f t="shared" si="5"/>
        <v/>
      </c>
      <c r="W16" s="103" t="str">
        <f t="shared" si="5"/>
        <v/>
      </c>
      <c r="X16" s="103" t="str">
        <f t="shared" si="5"/>
        <v/>
      </c>
      <c r="Y16" s="103" t="str">
        <f t="shared" si="5"/>
        <v/>
      </c>
      <c r="Z16" s="103" t="str">
        <f t="shared" si="5"/>
        <v/>
      </c>
      <c r="AA16" s="103" t="str">
        <f t="shared" si="5"/>
        <v/>
      </c>
      <c r="AB16" s="104" t="str">
        <f t="shared" si="5"/>
        <v/>
      </c>
      <c r="AC16" s="105" t="e">
        <f>+SUM(E16:AB16)*D16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08" t="str">
        <f t="shared" ref="E17:AB17" si="6">IF(ISERROR(E70/$AC71*$B15),"",(E70/$AC71*$B15))</f>
        <v/>
      </c>
      <c r="F17" s="109" t="str">
        <f t="shared" si="6"/>
        <v/>
      </c>
      <c r="G17" s="109" t="str">
        <f t="shared" si="6"/>
        <v/>
      </c>
      <c r="H17" s="109" t="str">
        <f t="shared" si="6"/>
        <v/>
      </c>
      <c r="I17" s="109" t="str">
        <f t="shared" si="6"/>
        <v/>
      </c>
      <c r="J17" s="109" t="str">
        <f t="shared" si="6"/>
        <v/>
      </c>
      <c r="K17" s="109" t="str">
        <f t="shared" si="6"/>
        <v/>
      </c>
      <c r="L17" s="109" t="str">
        <f t="shared" si="6"/>
        <v/>
      </c>
      <c r="M17" s="109" t="str">
        <f t="shared" si="6"/>
        <v/>
      </c>
      <c r="N17" s="109" t="str">
        <f t="shared" si="6"/>
        <v/>
      </c>
      <c r="O17" s="109" t="str">
        <f t="shared" si="6"/>
        <v/>
      </c>
      <c r="P17" s="109" t="str">
        <f t="shared" si="6"/>
        <v/>
      </c>
      <c r="Q17" s="109" t="str">
        <f t="shared" si="6"/>
        <v/>
      </c>
      <c r="R17" s="109" t="str">
        <f t="shared" si="6"/>
        <v/>
      </c>
      <c r="S17" s="109" t="str">
        <f t="shared" si="6"/>
        <v/>
      </c>
      <c r="T17" s="109" t="str">
        <f t="shared" si="6"/>
        <v/>
      </c>
      <c r="U17" s="109" t="str">
        <f t="shared" si="6"/>
        <v/>
      </c>
      <c r="V17" s="109" t="str">
        <f t="shared" si="6"/>
        <v/>
      </c>
      <c r="W17" s="109" t="str">
        <f t="shared" si="6"/>
        <v/>
      </c>
      <c r="X17" s="109" t="str">
        <f t="shared" si="6"/>
        <v/>
      </c>
      <c r="Y17" s="109" t="str">
        <f t="shared" si="6"/>
        <v/>
      </c>
      <c r="Z17" s="109" t="str">
        <f t="shared" si="6"/>
        <v/>
      </c>
      <c r="AA17" s="109" t="str">
        <f t="shared" si="6"/>
        <v/>
      </c>
      <c r="AB17" s="110" t="str">
        <f t="shared" si="6"/>
        <v/>
      </c>
      <c r="AC17" s="111" t="e">
        <f>+SUM(E17:AB17)*D17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14" t="str">
        <f t="shared" ref="E18:AB18" si="7">IF(ISERROR(E15*$D15+E16*$D16+E17*$D17),"",(E15*$D15+E16*$D16+E17*$D17))</f>
        <v/>
      </c>
      <c r="F18" s="115" t="str">
        <f t="shared" si="7"/>
        <v/>
      </c>
      <c r="G18" s="115" t="str">
        <f t="shared" si="7"/>
        <v/>
      </c>
      <c r="H18" s="115" t="str">
        <f t="shared" si="7"/>
        <v/>
      </c>
      <c r="I18" s="115" t="str">
        <f t="shared" si="7"/>
        <v/>
      </c>
      <c r="J18" s="115" t="str">
        <f t="shared" si="7"/>
        <v/>
      </c>
      <c r="K18" s="115" t="str">
        <f t="shared" si="7"/>
        <v/>
      </c>
      <c r="L18" s="115" t="str">
        <f t="shared" si="7"/>
        <v/>
      </c>
      <c r="M18" s="115" t="str">
        <f t="shared" si="7"/>
        <v/>
      </c>
      <c r="N18" s="115" t="str">
        <f t="shared" si="7"/>
        <v/>
      </c>
      <c r="O18" s="115" t="str">
        <f t="shared" si="7"/>
        <v/>
      </c>
      <c r="P18" s="115" t="str">
        <f t="shared" si="7"/>
        <v/>
      </c>
      <c r="Q18" s="115" t="str">
        <f t="shared" si="7"/>
        <v/>
      </c>
      <c r="R18" s="115" t="str">
        <f t="shared" si="7"/>
        <v/>
      </c>
      <c r="S18" s="115" t="str">
        <f t="shared" si="7"/>
        <v/>
      </c>
      <c r="T18" s="115" t="str">
        <f t="shared" si="7"/>
        <v/>
      </c>
      <c r="U18" s="115" t="str">
        <f t="shared" si="7"/>
        <v/>
      </c>
      <c r="V18" s="115" t="str">
        <f t="shared" si="7"/>
        <v/>
      </c>
      <c r="W18" s="115" t="str">
        <f t="shared" si="7"/>
        <v/>
      </c>
      <c r="X18" s="115" t="str">
        <f t="shared" si="7"/>
        <v/>
      </c>
      <c r="Y18" s="115" t="str">
        <f t="shared" si="7"/>
        <v/>
      </c>
      <c r="Z18" s="115" t="str">
        <f t="shared" si="7"/>
        <v/>
      </c>
      <c r="AA18" s="115" t="str">
        <f t="shared" si="7"/>
        <v/>
      </c>
      <c r="AB18" s="116" t="str">
        <f t="shared" si="7"/>
        <v/>
      </c>
      <c r="AC18" s="117" t="e">
        <f>+SUM(AC15:AC17)</f>
        <v>#REF!</v>
      </c>
    </row>
    <row r="19" spans="1:33" ht="15" x14ac:dyDescent="0.2">
      <c r="A19" s="193" t="e">
        <f>+DATE(#REF!,3,1)</f>
        <v>#REF!</v>
      </c>
      <c r="B19" s="194">
        <f>+'Formato Resumen 21'!E17</f>
        <v>210481.13392162236</v>
      </c>
      <c r="C19" s="94" t="s">
        <v>35</v>
      </c>
      <c r="D19" s="95" t="e">
        <f>#REF!</f>
        <v>#REF!</v>
      </c>
      <c r="E19" s="96" t="str">
        <f t="shared" ref="E19:AB19" si="8">IF(ISERROR(E72/$AC75*$B19),"",(E72/$AC75*$B19))</f>
        <v/>
      </c>
      <c r="F19" s="97" t="str">
        <f t="shared" si="8"/>
        <v/>
      </c>
      <c r="G19" s="97" t="str">
        <f t="shared" si="8"/>
        <v/>
      </c>
      <c r="H19" s="97" t="str">
        <f t="shared" si="8"/>
        <v/>
      </c>
      <c r="I19" s="97" t="str">
        <f t="shared" si="8"/>
        <v/>
      </c>
      <c r="J19" s="97" t="str">
        <f t="shared" si="8"/>
        <v/>
      </c>
      <c r="K19" s="97" t="str">
        <f t="shared" si="8"/>
        <v/>
      </c>
      <c r="L19" s="97" t="str">
        <f t="shared" si="8"/>
        <v/>
      </c>
      <c r="M19" s="97" t="str">
        <f t="shared" si="8"/>
        <v/>
      </c>
      <c r="N19" s="97" t="str">
        <f t="shared" si="8"/>
        <v/>
      </c>
      <c r="O19" s="97" t="str">
        <f t="shared" si="8"/>
        <v/>
      </c>
      <c r="P19" s="97" t="str">
        <f t="shared" si="8"/>
        <v/>
      </c>
      <c r="Q19" s="97" t="str">
        <f t="shared" si="8"/>
        <v/>
      </c>
      <c r="R19" s="97" t="str">
        <f t="shared" si="8"/>
        <v/>
      </c>
      <c r="S19" s="97" t="str">
        <f t="shared" si="8"/>
        <v/>
      </c>
      <c r="T19" s="97" t="str">
        <f t="shared" si="8"/>
        <v/>
      </c>
      <c r="U19" s="97" t="str">
        <f t="shared" si="8"/>
        <v/>
      </c>
      <c r="V19" s="97" t="str">
        <f t="shared" si="8"/>
        <v/>
      </c>
      <c r="W19" s="97" t="str">
        <f t="shared" si="8"/>
        <v/>
      </c>
      <c r="X19" s="97" t="str">
        <f t="shared" si="8"/>
        <v/>
      </c>
      <c r="Y19" s="97" t="str">
        <f t="shared" si="8"/>
        <v/>
      </c>
      <c r="Z19" s="97" t="str">
        <f t="shared" si="8"/>
        <v/>
      </c>
      <c r="AA19" s="97" t="str">
        <f t="shared" si="8"/>
        <v/>
      </c>
      <c r="AB19" s="98" t="str">
        <f t="shared" si="8"/>
        <v/>
      </c>
      <c r="AC19" s="99" t="e">
        <f>+SUM(E19:AB19)*D19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02" t="str">
        <f t="shared" ref="E20:AB20" si="9">IF(ISERROR(E73/$AC75*$B19),"",(E73/$AC75*$B19))</f>
        <v/>
      </c>
      <c r="F20" s="103" t="str">
        <f t="shared" si="9"/>
        <v/>
      </c>
      <c r="G20" s="103" t="str">
        <f t="shared" si="9"/>
        <v/>
      </c>
      <c r="H20" s="103" t="str">
        <f t="shared" si="9"/>
        <v/>
      </c>
      <c r="I20" s="103" t="str">
        <f t="shared" si="9"/>
        <v/>
      </c>
      <c r="J20" s="103" t="str">
        <f t="shared" si="9"/>
        <v/>
      </c>
      <c r="K20" s="103" t="str">
        <f t="shared" si="9"/>
        <v/>
      </c>
      <c r="L20" s="103" t="str">
        <f t="shared" si="9"/>
        <v/>
      </c>
      <c r="M20" s="103" t="str">
        <f t="shared" si="9"/>
        <v/>
      </c>
      <c r="N20" s="103" t="str">
        <f t="shared" si="9"/>
        <v/>
      </c>
      <c r="O20" s="103" t="str">
        <f t="shared" si="9"/>
        <v/>
      </c>
      <c r="P20" s="103" t="str">
        <f t="shared" si="9"/>
        <v/>
      </c>
      <c r="Q20" s="103" t="str">
        <f t="shared" si="9"/>
        <v/>
      </c>
      <c r="R20" s="103" t="str">
        <f t="shared" si="9"/>
        <v/>
      </c>
      <c r="S20" s="103" t="str">
        <f t="shared" si="9"/>
        <v/>
      </c>
      <c r="T20" s="103" t="str">
        <f t="shared" si="9"/>
        <v/>
      </c>
      <c r="U20" s="103" t="str">
        <f t="shared" si="9"/>
        <v/>
      </c>
      <c r="V20" s="103" t="str">
        <f t="shared" si="9"/>
        <v/>
      </c>
      <c r="W20" s="103" t="str">
        <f t="shared" si="9"/>
        <v/>
      </c>
      <c r="X20" s="103" t="str">
        <f t="shared" si="9"/>
        <v/>
      </c>
      <c r="Y20" s="103" t="str">
        <f t="shared" si="9"/>
        <v/>
      </c>
      <c r="Z20" s="103" t="str">
        <f t="shared" si="9"/>
        <v/>
      </c>
      <c r="AA20" s="103" t="str">
        <f t="shared" si="9"/>
        <v/>
      </c>
      <c r="AB20" s="104" t="str">
        <f t="shared" si="9"/>
        <v/>
      </c>
      <c r="AC20" s="105" t="e">
        <f>+SUM(E20:AB20)*D20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08" t="str">
        <f t="shared" ref="E21:AB21" si="10">IF(ISERROR(E74/$AC75*$B19),"",(E74/$AC75*$B19))</f>
        <v/>
      </c>
      <c r="F21" s="109" t="str">
        <f t="shared" si="10"/>
        <v/>
      </c>
      <c r="G21" s="109" t="str">
        <f t="shared" si="10"/>
        <v/>
      </c>
      <c r="H21" s="109" t="str">
        <f t="shared" si="10"/>
        <v/>
      </c>
      <c r="I21" s="109" t="str">
        <f t="shared" si="10"/>
        <v/>
      </c>
      <c r="J21" s="109" t="str">
        <f t="shared" si="10"/>
        <v/>
      </c>
      <c r="K21" s="109" t="str">
        <f t="shared" si="10"/>
        <v/>
      </c>
      <c r="L21" s="109" t="str">
        <f t="shared" si="10"/>
        <v/>
      </c>
      <c r="M21" s="109" t="str">
        <f t="shared" si="10"/>
        <v/>
      </c>
      <c r="N21" s="109" t="str">
        <f t="shared" si="10"/>
        <v/>
      </c>
      <c r="O21" s="109" t="str">
        <f t="shared" si="10"/>
        <v/>
      </c>
      <c r="P21" s="109" t="str">
        <f t="shared" si="10"/>
        <v/>
      </c>
      <c r="Q21" s="109" t="str">
        <f t="shared" si="10"/>
        <v/>
      </c>
      <c r="R21" s="109" t="str">
        <f t="shared" si="10"/>
        <v/>
      </c>
      <c r="S21" s="109" t="str">
        <f t="shared" si="10"/>
        <v/>
      </c>
      <c r="T21" s="109" t="str">
        <f t="shared" si="10"/>
        <v/>
      </c>
      <c r="U21" s="109" t="str">
        <f t="shared" si="10"/>
        <v/>
      </c>
      <c r="V21" s="109" t="str">
        <f t="shared" si="10"/>
        <v/>
      </c>
      <c r="W21" s="109" t="str">
        <f t="shared" si="10"/>
        <v/>
      </c>
      <c r="X21" s="109" t="str">
        <f t="shared" si="10"/>
        <v/>
      </c>
      <c r="Y21" s="109" t="str">
        <f t="shared" si="10"/>
        <v/>
      </c>
      <c r="Z21" s="109" t="str">
        <f t="shared" si="10"/>
        <v/>
      </c>
      <c r="AA21" s="109" t="str">
        <f t="shared" si="10"/>
        <v/>
      </c>
      <c r="AB21" s="110" t="str">
        <f t="shared" si="10"/>
        <v/>
      </c>
      <c r="AC21" s="111" t="e">
        <f>+SUM(E21:AB21)*D21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14" t="str">
        <f t="shared" ref="E22:AB22" si="11">IF(ISERROR(E19*$D19+E20*$D20+E21*$D21),"",(E19*$D19+E20*$D20+E21*$D21))</f>
        <v/>
      </c>
      <c r="F22" s="115" t="str">
        <f t="shared" si="11"/>
        <v/>
      </c>
      <c r="G22" s="115" t="str">
        <f t="shared" si="11"/>
        <v/>
      </c>
      <c r="H22" s="115" t="str">
        <f t="shared" si="11"/>
        <v/>
      </c>
      <c r="I22" s="115" t="str">
        <f t="shared" si="11"/>
        <v/>
      </c>
      <c r="J22" s="115" t="str">
        <f t="shared" si="11"/>
        <v/>
      </c>
      <c r="K22" s="115" t="str">
        <f t="shared" si="11"/>
        <v/>
      </c>
      <c r="L22" s="115" t="str">
        <f t="shared" si="11"/>
        <v/>
      </c>
      <c r="M22" s="115" t="str">
        <f t="shared" si="11"/>
        <v/>
      </c>
      <c r="N22" s="115" t="str">
        <f t="shared" si="11"/>
        <v/>
      </c>
      <c r="O22" s="115" t="str">
        <f t="shared" si="11"/>
        <v/>
      </c>
      <c r="P22" s="115" t="str">
        <f t="shared" si="11"/>
        <v/>
      </c>
      <c r="Q22" s="115" t="str">
        <f t="shared" si="11"/>
        <v/>
      </c>
      <c r="R22" s="115" t="str">
        <f t="shared" si="11"/>
        <v/>
      </c>
      <c r="S22" s="115" t="str">
        <f t="shared" si="11"/>
        <v/>
      </c>
      <c r="T22" s="115" t="str">
        <f t="shared" si="11"/>
        <v/>
      </c>
      <c r="U22" s="115" t="str">
        <f t="shared" si="11"/>
        <v/>
      </c>
      <c r="V22" s="115" t="str">
        <f t="shared" si="11"/>
        <v/>
      </c>
      <c r="W22" s="115" t="str">
        <f t="shared" si="11"/>
        <v/>
      </c>
      <c r="X22" s="115" t="str">
        <f t="shared" si="11"/>
        <v/>
      </c>
      <c r="Y22" s="115" t="str">
        <f t="shared" si="11"/>
        <v/>
      </c>
      <c r="Z22" s="115" t="str">
        <f t="shared" si="11"/>
        <v/>
      </c>
      <c r="AA22" s="115" t="str">
        <f t="shared" si="11"/>
        <v/>
      </c>
      <c r="AB22" s="116" t="str">
        <f t="shared" si="11"/>
        <v/>
      </c>
      <c r="AC22" s="117" t="e">
        <f>+SUM(AC19:AC21)</f>
        <v>#REF!</v>
      </c>
    </row>
    <row r="23" spans="1:33" ht="15" x14ac:dyDescent="0.2">
      <c r="A23" s="191" t="e">
        <f>+DATE(#REF!,4,1)</f>
        <v>#REF!</v>
      </c>
      <c r="B23" s="194">
        <f>+'Formato Resumen 21'!E18</f>
        <v>169357.93070678459</v>
      </c>
      <c r="C23" s="94" t="s">
        <v>35</v>
      </c>
      <c r="D23" s="95" t="e">
        <f>#REF!</f>
        <v>#REF!</v>
      </c>
      <c r="E23" s="96" t="str">
        <f t="shared" ref="E23:AB23" si="12">IF(ISERROR(E76/$AC79*$B23),"",(E76/$AC79*$B23))</f>
        <v/>
      </c>
      <c r="F23" s="97" t="str">
        <f t="shared" si="12"/>
        <v/>
      </c>
      <c r="G23" s="97" t="str">
        <f t="shared" si="12"/>
        <v/>
      </c>
      <c r="H23" s="97" t="str">
        <f t="shared" si="12"/>
        <v/>
      </c>
      <c r="I23" s="97" t="str">
        <f t="shared" si="12"/>
        <v/>
      </c>
      <c r="J23" s="97" t="str">
        <f t="shared" si="12"/>
        <v/>
      </c>
      <c r="K23" s="97" t="str">
        <f t="shared" si="12"/>
        <v/>
      </c>
      <c r="L23" s="97" t="str">
        <f t="shared" si="12"/>
        <v/>
      </c>
      <c r="M23" s="97" t="str">
        <f t="shared" si="12"/>
        <v/>
      </c>
      <c r="N23" s="97" t="str">
        <f t="shared" si="12"/>
        <v/>
      </c>
      <c r="O23" s="97" t="str">
        <f t="shared" si="12"/>
        <v/>
      </c>
      <c r="P23" s="97" t="str">
        <f t="shared" si="12"/>
        <v/>
      </c>
      <c r="Q23" s="97" t="str">
        <f t="shared" si="12"/>
        <v/>
      </c>
      <c r="R23" s="97" t="str">
        <f t="shared" si="12"/>
        <v/>
      </c>
      <c r="S23" s="97" t="str">
        <f t="shared" si="12"/>
        <v/>
      </c>
      <c r="T23" s="97" t="str">
        <f t="shared" si="12"/>
        <v/>
      </c>
      <c r="U23" s="97" t="str">
        <f t="shared" si="12"/>
        <v/>
      </c>
      <c r="V23" s="97" t="str">
        <f t="shared" si="12"/>
        <v/>
      </c>
      <c r="W23" s="97" t="str">
        <f t="shared" si="12"/>
        <v/>
      </c>
      <c r="X23" s="97" t="str">
        <f t="shared" si="12"/>
        <v/>
      </c>
      <c r="Y23" s="97" t="str">
        <f t="shared" si="12"/>
        <v/>
      </c>
      <c r="Z23" s="97" t="str">
        <f t="shared" si="12"/>
        <v/>
      </c>
      <c r="AA23" s="97" t="str">
        <f t="shared" si="12"/>
        <v/>
      </c>
      <c r="AB23" s="98" t="str">
        <f t="shared" si="12"/>
        <v/>
      </c>
      <c r="AC23" s="99" t="e">
        <f>+SUM(E23:AB23)*D23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02" t="str">
        <f t="shared" ref="E24:AB24" si="13">IF(ISERROR(E77/$AC79*$B23),"",(E77/$AC79*$B23))</f>
        <v/>
      </c>
      <c r="F24" s="103" t="str">
        <f t="shared" si="13"/>
        <v/>
      </c>
      <c r="G24" s="103" t="str">
        <f t="shared" si="13"/>
        <v/>
      </c>
      <c r="H24" s="103" t="str">
        <f t="shared" si="13"/>
        <v/>
      </c>
      <c r="I24" s="103" t="str">
        <f t="shared" si="13"/>
        <v/>
      </c>
      <c r="J24" s="103" t="str">
        <f t="shared" si="13"/>
        <v/>
      </c>
      <c r="K24" s="103" t="str">
        <f t="shared" si="13"/>
        <v/>
      </c>
      <c r="L24" s="103" t="str">
        <f t="shared" si="13"/>
        <v/>
      </c>
      <c r="M24" s="103" t="str">
        <f t="shared" si="13"/>
        <v/>
      </c>
      <c r="N24" s="103" t="str">
        <f t="shared" si="13"/>
        <v/>
      </c>
      <c r="O24" s="103" t="str">
        <f t="shared" si="13"/>
        <v/>
      </c>
      <c r="P24" s="103" t="str">
        <f t="shared" si="13"/>
        <v/>
      </c>
      <c r="Q24" s="103" t="str">
        <f t="shared" si="13"/>
        <v/>
      </c>
      <c r="R24" s="103" t="str">
        <f t="shared" si="13"/>
        <v/>
      </c>
      <c r="S24" s="103" t="str">
        <f t="shared" si="13"/>
        <v/>
      </c>
      <c r="T24" s="103" t="str">
        <f t="shared" si="13"/>
        <v/>
      </c>
      <c r="U24" s="103" t="str">
        <f t="shared" si="13"/>
        <v/>
      </c>
      <c r="V24" s="103" t="str">
        <f t="shared" si="13"/>
        <v/>
      </c>
      <c r="W24" s="103" t="str">
        <f t="shared" si="13"/>
        <v/>
      </c>
      <c r="X24" s="103" t="str">
        <f t="shared" si="13"/>
        <v/>
      </c>
      <c r="Y24" s="103" t="str">
        <f t="shared" si="13"/>
        <v/>
      </c>
      <c r="Z24" s="103" t="str">
        <f t="shared" si="13"/>
        <v/>
      </c>
      <c r="AA24" s="103" t="str">
        <f t="shared" si="13"/>
        <v/>
      </c>
      <c r="AB24" s="104" t="str">
        <f t="shared" si="13"/>
        <v/>
      </c>
      <c r="AC24" s="105" t="e">
        <f>+SUM(E24:AB24)*D24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08" t="str">
        <f t="shared" ref="E25:AB25" si="14">IF(ISERROR(E78/$AC79*$B23),"",(E78/$AC79*$B23))</f>
        <v/>
      </c>
      <c r="F25" s="109" t="str">
        <f t="shared" si="14"/>
        <v/>
      </c>
      <c r="G25" s="109" t="str">
        <f t="shared" si="14"/>
        <v/>
      </c>
      <c r="H25" s="109" t="str">
        <f t="shared" si="14"/>
        <v/>
      </c>
      <c r="I25" s="109" t="str">
        <f t="shared" si="14"/>
        <v/>
      </c>
      <c r="J25" s="109" t="str">
        <f t="shared" si="14"/>
        <v/>
      </c>
      <c r="K25" s="109" t="str">
        <f t="shared" si="14"/>
        <v/>
      </c>
      <c r="L25" s="109" t="str">
        <f t="shared" si="14"/>
        <v/>
      </c>
      <c r="M25" s="109" t="str">
        <f t="shared" si="14"/>
        <v/>
      </c>
      <c r="N25" s="109" t="str">
        <f t="shared" si="14"/>
        <v/>
      </c>
      <c r="O25" s="109" t="str">
        <f t="shared" si="14"/>
        <v/>
      </c>
      <c r="P25" s="109" t="str">
        <f t="shared" si="14"/>
        <v/>
      </c>
      <c r="Q25" s="109" t="str">
        <f t="shared" si="14"/>
        <v/>
      </c>
      <c r="R25" s="109" t="str">
        <f t="shared" si="14"/>
        <v/>
      </c>
      <c r="S25" s="109" t="str">
        <f t="shared" si="14"/>
        <v/>
      </c>
      <c r="T25" s="109" t="str">
        <f t="shared" si="14"/>
        <v/>
      </c>
      <c r="U25" s="109" t="str">
        <f t="shared" si="14"/>
        <v/>
      </c>
      <c r="V25" s="109" t="str">
        <f t="shared" si="14"/>
        <v/>
      </c>
      <c r="W25" s="109" t="str">
        <f t="shared" si="14"/>
        <v/>
      </c>
      <c r="X25" s="109" t="str">
        <f t="shared" si="14"/>
        <v/>
      </c>
      <c r="Y25" s="109" t="str">
        <f t="shared" si="14"/>
        <v/>
      </c>
      <c r="Z25" s="109" t="str">
        <f t="shared" si="14"/>
        <v/>
      </c>
      <c r="AA25" s="109" t="str">
        <f t="shared" si="14"/>
        <v/>
      </c>
      <c r="AB25" s="110" t="str">
        <f t="shared" si="14"/>
        <v/>
      </c>
      <c r="AC25" s="111" t="e">
        <f>+SUM(E25:AB25)*D25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14" t="str">
        <f t="shared" ref="E26:AB26" si="15">IF(ISERROR(E23*$D23+E24*$D24+E25*$D25),"",(E23*$D23+E24*$D24+E25*$D25))</f>
        <v/>
      </c>
      <c r="F26" s="115" t="str">
        <f t="shared" si="15"/>
        <v/>
      </c>
      <c r="G26" s="115" t="str">
        <f t="shared" si="15"/>
        <v/>
      </c>
      <c r="H26" s="115" t="str">
        <f t="shared" si="15"/>
        <v/>
      </c>
      <c r="I26" s="115" t="str">
        <f t="shared" si="15"/>
        <v/>
      </c>
      <c r="J26" s="115" t="str">
        <f t="shared" si="15"/>
        <v/>
      </c>
      <c r="K26" s="115" t="str">
        <f t="shared" si="15"/>
        <v/>
      </c>
      <c r="L26" s="115" t="str">
        <f t="shared" si="15"/>
        <v/>
      </c>
      <c r="M26" s="115" t="str">
        <f t="shared" si="15"/>
        <v/>
      </c>
      <c r="N26" s="115" t="str">
        <f t="shared" si="15"/>
        <v/>
      </c>
      <c r="O26" s="115" t="str">
        <f t="shared" si="15"/>
        <v/>
      </c>
      <c r="P26" s="115" t="str">
        <f t="shared" si="15"/>
        <v/>
      </c>
      <c r="Q26" s="115" t="str">
        <f t="shared" si="15"/>
        <v/>
      </c>
      <c r="R26" s="115" t="str">
        <f t="shared" si="15"/>
        <v/>
      </c>
      <c r="S26" s="115" t="str">
        <f t="shared" si="15"/>
        <v/>
      </c>
      <c r="T26" s="115" t="str">
        <f t="shared" si="15"/>
        <v/>
      </c>
      <c r="U26" s="115" t="str">
        <f t="shared" si="15"/>
        <v/>
      </c>
      <c r="V26" s="115" t="str">
        <f t="shared" si="15"/>
        <v/>
      </c>
      <c r="W26" s="115" t="str">
        <f t="shared" si="15"/>
        <v/>
      </c>
      <c r="X26" s="115" t="str">
        <f t="shared" si="15"/>
        <v/>
      </c>
      <c r="Y26" s="115" t="str">
        <f t="shared" si="15"/>
        <v/>
      </c>
      <c r="Z26" s="115" t="str">
        <f t="shared" si="15"/>
        <v/>
      </c>
      <c r="AA26" s="115" t="str">
        <f t="shared" si="15"/>
        <v/>
      </c>
      <c r="AB26" s="116" t="str">
        <f t="shared" si="15"/>
        <v/>
      </c>
      <c r="AC26" s="117" t="e">
        <f>+SUM(AC23:AC25)</f>
        <v>#REF!</v>
      </c>
    </row>
    <row r="27" spans="1:33" ht="15" x14ac:dyDescent="0.2">
      <c r="A27" s="191" t="e">
        <f>+DATE(#REF!,5,1)</f>
        <v>#REF!</v>
      </c>
      <c r="B27" s="194">
        <f>+'Formato Resumen 21'!E19</f>
        <v>72431.057055157959</v>
      </c>
      <c r="C27" s="94" t="s">
        <v>35</v>
      </c>
      <c r="D27" s="95" t="e">
        <f>#REF!</f>
        <v>#REF!</v>
      </c>
      <c r="E27" s="96" t="str">
        <f t="shared" ref="E27:AB27" si="16">IF(ISERROR(E80/$AC83*$B27),"",(E80/$AC83*$B27))</f>
        <v/>
      </c>
      <c r="F27" s="97" t="str">
        <f t="shared" si="16"/>
        <v/>
      </c>
      <c r="G27" s="97" t="str">
        <f t="shared" si="16"/>
        <v/>
      </c>
      <c r="H27" s="97" t="str">
        <f t="shared" si="16"/>
        <v/>
      </c>
      <c r="I27" s="97" t="str">
        <f t="shared" si="16"/>
        <v/>
      </c>
      <c r="J27" s="97" t="str">
        <f t="shared" si="16"/>
        <v/>
      </c>
      <c r="K27" s="97" t="str">
        <f t="shared" si="16"/>
        <v/>
      </c>
      <c r="L27" s="97" t="str">
        <f t="shared" si="16"/>
        <v/>
      </c>
      <c r="M27" s="97" t="str">
        <f t="shared" si="16"/>
        <v/>
      </c>
      <c r="N27" s="97" t="str">
        <f t="shared" si="16"/>
        <v/>
      </c>
      <c r="O27" s="97" t="str">
        <f t="shared" si="16"/>
        <v/>
      </c>
      <c r="P27" s="97" t="str">
        <f t="shared" si="16"/>
        <v/>
      </c>
      <c r="Q27" s="97" t="str">
        <f t="shared" si="16"/>
        <v/>
      </c>
      <c r="R27" s="97" t="str">
        <f t="shared" si="16"/>
        <v/>
      </c>
      <c r="S27" s="97" t="str">
        <f t="shared" si="16"/>
        <v/>
      </c>
      <c r="T27" s="97" t="str">
        <f t="shared" si="16"/>
        <v/>
      </c>
      <c r="U27" s="97" t="str">
        <f t="shared" si="16"/>
        <v/>
      </c>
      <c r="V27" s="97" t="str">
        <f t="shared" si="16"/>
        <v/>
      </c>
      <c r="W27" s="97" t="str">
        <f t="shared" si="16"/>
        <v/>
      </c>
      <c r="X27" s="97" t="str">
        <f t="shared" si="16"/>
        <v/>
      </c>
      <c r="Y27" s="97" t="str">
        <f t="shared" si="16"/>
        <v/>
      </c>
      <c r="Z27" s="97" t="str">
        <f t="shared" si="16"/>
        <v/>
      </c>
      <c r="AA27" s="97" t="str">
        <f t="shared" si="16"/>
        <v/>
      </c>
      <c r="AB27" s="98" t="str">
        <f t="shared" si="16"/>
        <v/>
      </c>
      <c r="AC27" s="99" t="e">
        <f>+SUM(E27:AB27)*D27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02" t="str">
        <f t="shared" ref="E28:AB28" si="17">IF(ISERROR(E81/$AC83*$B27),"",(E81/$AC83*$B27))</f>
        <v/>
      </c>
      <c r="F28" s="103" t="str">
        <f t="shared" si="17"/>
        <v/>
      </c>
      <c r="G28" s="103" t="str">
        <f t="shared" si="17"/>
        <v/>
      </c>
      <c r="H28" s="103" t="str">
        <f t="shared" si="17"/>
        <v/>
      </c>
      <c r="I28" s="103" t="str">
        <f t="shared" si="17"/>
        <v/>
      </c>
      <c r="J28" s="103" t="str">
        <f t="shared" si="17"/>
        <v/>
      </c>
      <c r="K28" s="103" t="str">
        <f t="shared" si="17"/>
        <v/>
      </c>
      <c r="L28" s="103" t="str">
        <f t="shared" si="17"/>
        <v/>
      </c>
      <c r="M28" s="103" t="str">
        <f t="shared" si="17"/>
        <v/>
      </c>
      <c r="N28" s="103" t="str">
        <f t="shared" si="17"/>
        <v/>
      </c>
      <c r="O28" s="103" t="str">
        <f t="shared" si="17"/>
        <v/>
      </c>
      <c r="P28" s="103" t="str">
        <f t="shared" si="17"/>
        <v/>
      </c>
      <c r="Q28" s="103" t="str">
        <f t="shared" si="17"/>
        <v/>
      </c>
      <c r="R28" s="103" t="str">
        <f t="shared" si="17"/>
        <v/>
      </c>
      <c r="S28" s="103" t="str">
        <f t="shared" si="17"/>
        <v/>
      </c>
      <c r="T28" s="103" t="str">
        <f t="shared" si="17"/>
        <v/>
      </c>
      <c r="U28" s="103" t="str">
        <f t="shared" si="17"/>
        <v/>
      </c>
      <c r="V28" s="103" t="str">
        <f t="shared" si="17"/>
        <v/>
      </c>
      <c r="W28" s="103" t="str">
        <f t="shared" si="17"/>
        <v/>
      </c>
      <c r="X28" s="103" t="str">
        <f t="shared" si="17"/>
        <v/>
      </c>
      <c r="Y28" s="103" t="str">
        <f t="shared" si="17"/>
        <v/>
      </c>
      <c r="Z28" s="103" t="str">
        <f t="shared" si="17"/>
        <v/>
      </c>
      <c r="AA28" s="103" t="str">
        <f t="shared" si="17"/>
        <v/>
      </c>
      <c r="AB28" s="104" t="str">
        <f t="shared" si="17"/>
        <v/>
      </c>
      <c r="AC28" s="105" t="e">
        <f>+SUM(E28:AB28)*D28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08" t="str">
        <f t="shared" ref="E29:AB29" si="18">IF(ISERROR(E82/$AC83*$B27),"",(E82/$AC83*$B27))</f>
        <v/>
      </c>
      <c r="F29" s="109" t="str">
        <f t="shared" si="18"/>
        <v/>
      </c>
      <c r="G29" s="109" t="str">
        <f t="shared" si="18"/>
        <v/>
      </c>
      <c r="H29" s="109" t="str">
        <f t="shared" si="18"/>
        <v/>
      </c>
      <c r="I29" s="109" t="str">
        <f t="shared" si="18"/>
        <v/>
      </c>
      <c r="J29" s="109" t="str">
        <f t="shared" si="18"/>
        <v/>
      </c>
      <c r="K29" s="109" t="str">
        <f t="shared" si="18"/>
        <v/>
      </c>
      <c r="L29" s="109" t="str">
        <f t="shared" si="18"/>
        <v/>
      </c>
      <c r="M29" s="109" t="str">
        <f t="shared" si="18"/>
        <v/>
      </c>
      <c r="N29" s="109" t="str">
        <f t="shared" si="18"/>
        <v/>
      </c>
      <c r="O29" s="109" t="str">
        <f t="shared" si="18"/>
        <v/>
      </c>
      <c r="P29" s="109" t="str">
        <f t="shared" si="18"/>
        <v/>
      </c>
      <c r="Q29" s="109" t="str">
        <f t="shared" si="18"/>
        <v/>
      </c>
      <c r="R29" s="109" t="str">
        <f t="shared" si="18"/>
        <v/>
      </c>
      <c r="S29" s="109" t="str">
        <f t="shared" si="18"/>
        <v/>
      </c>
      <c r="T29" s="109" t="str">
        <f t="shared" si="18"/>
        <v/>
      </c>
      <c r="U29" s="109" t="str">
        <f t="shared" si="18"/>
        <v/>
      </c>
      <c r="V29" s="109" t="str">
        <f t="shared" si="18"/>
        <v/>
      </c>
      <c r="W29" s="109" t="str">
        <f t="shared" si="18"/>
        <v/>
      </c>
      <c r="X29" s="109" t="str">
        <f t="shared" si="18"/>
        <v/>
      </c>
      <c r="Y29" s="109" t="str">
        <f t="shared" si="18"/>
        <v/>
      </c>
      <c r="Z29" s="109" t="str">
        <f t="shared" si="18"/>
        <v/>
      </c>
      <c r="AA29" s="109" t="str">
        <f t="shared" si="18"/>
        <v/>
      </c>
      <c r="AB29" s="110" t="str">
        <f t="shared" si="18"/>
        <v/>
      </c>
      <c r="AC29" s="111" t="e">
        <f>+SUM(E29:AB29)*D29</f>
        <v>#REF!</v>
      </c>
      <c r="AF29" s="1" t="str">
        <f>AF25</f>
        <v>FES</v>
      </c>
      <c r="AG29" s="1">
        <f>AG28</f>
        <v>5</v>
      </c>
    </row>
    <row r="30" spans="1:33" s="121" customFormat="1" ht="15.75" thickBot="1" x14ac:dyDescent="0.25">
      <c r="A30" s="192"/>
      <c r="B30" s="195"/>
      <c r="C30" s="112" t="s">
        <v>34</v>
      </c>
      <c r="D30" s="113" t="e">
        <f>+SUM(D27:D29)</f>
        <v>#REF!</v>
      </c>
      <c r="E30" s="118" t="str">
        <f t="shared" ref="E30:AB30" si="19">IF(ISERROR(E27*$D27+E28*$D28+E29*$D29),"",(E27*$D27+E28*$D28+E29*$D29))</f>
        <v/>
      </c>
      <c r="F30" s="119" t="str">
        <f t="shared" si="19"/>
        <v/>
      </c>
      <c r="G30" s="119" t="str">
        <f t="shared" si="19"/>
        <v/>
      </c>
      <c r="H30" s="119" t="str">
        <f t="shared" si="19"/>
        <v/>
      </c>
      <c r="I30" s="119" t="str">
        <f t="shared" si="19"/>
        <v/>
      </c>
      <c r="J30" s="119" t="str">
        <f t="shared" si="19"/>
        <v/>
      </c>
      <c r="K30" s="119" t="str">
        <f t="shared" si="19"/>
        <v/>
      </c>
      <c r="L30" s="119" t="str">
        <f t="shared" si="19"/>
        <v/>
      </c>
      <c r="M30" s="119" t="str">
        <f t="shared" si="19"/>
        <v/>
      </c>
      <c r="N30" s="119" t="str">
        <f t="shared" si="19"/>
        <v/>
      </c>
      <c r="O30" s="119" t="str">
        <f t="shared" si="19"/>
        <v/>
      </c>
      <c r="P30" s="119" t="str">
        <f t="shared" si="19"/>
        <v/>
      </c>
      <c r="Q30" s="119" t="str">
        <f t="shared" si="19"/>
        <v/>
      </c>
      <c r="R30" s="119" t="str">
        <f t="shared" si="19"/>
        <v/>
      </c>
      <c r="S30" s="119" t="str">
        <f t="shared" si="19"/>
        <v/>
      </c>
      <c r="T30" s="119" t="str">
        <f t="shared" si="19"/>
        <v/>
      </c>
      <c r="U30" s="119" t="str">
        <f t="shared" si="19"/>
        <v/>
      </c>
      <c r="V30" s="119" t="str">
        <f t="shared" si="19"/>
        <v/>
      </c>
      <c r="W30" s="119" t="str">
        <f t="shared" si="19"/>
        <v/>
      </c>
      <c r="X30" s="119" t="str">
        <f t="shared" si="19"/>
        <v/>
      </c>
      <c r="Y30" s="119" t="str">
        <f t="shared" si="19"/>
        <v/>
      </c>
      <c r="Z30" s="119" t="str">
        <f t="shared" si="19"/>
        <v/>
      </c>
      <c r="AA30" s="119" t="str">
        <f t="shared" si="19"/>
        <v/>
      </c>
      <c r="AB30" s="120" t="str">
        <f t="shared" si="19"/>
        <v/>
      </c>
      <c r="AC30" s="117" t="e">
        <f>+SUM(AC27:AC29)</f>
        <v>#REF!</v>
      </c>
    </row>
    <row r="31" spans="1:33" ht="15" x14ac:dyDescent="0.2">
      <c r="A31" s="191" t="e">
        <f>+DATE(#REF!,6,1)</f>
        <v>#REF!</v>
      </c>
      <c r="B31" s="194">
        <f>+'Formato Resumen 21'!E20</f>
        <v>44202.24513952023</v>
      </c>
      <c r="C31" s="94" t="s">
        <v>35</v>
      </c>
      <c r="D31" s="95" t="e">
        <f>#REF!</f>
        <v>#REF!</v>
      </c>
      <c r="E31" s="96" t="str">
        <f t="shared" ref="E31:AB31" si="20">IF(ISERROR(E84/$AC87*$B31),"",(E84/$AC87*$B31))</f>
        <v/>
      </c>
      <c r="F31" s="97" t="str">
        <f t="shared" si="20"/>
        <v/>
      </c>
      <c r="G31" s="97" t="str">
        <f t="shared" si="20"/>
        <v/>
      </c>
      <c r="H31" s="97" t="str">
        <f t="shared" si="20"/>
        <v/>
      </c>
      <c r="I31" s="97" t="str">
        <f t="shared" si="20"/>
        <v/>
      </c>
      <c r="J31" s="97" t="str">
        <f t="shared" si="20"/>
        <v/>
      </c>
      <c r="K31" s="97" t="str">
        <f t="shared" si="20"/>
        <v/>
      </c>
      <c r="L31" s="97" t="str">
        <f t="shared" si="20"/>
        <v/>
      </c>
      <c r="M31" s="97" t="str">
        <f t="shared" si="20"/>
        <v/>
      </c>
      <c r="N31" s="97" t="str">
        <f t="shared" si="20"/>
        <v/>
      </c>
      <c r="O31" s="97" t="str">
        <f t="shared" si="20"/>
        <v/>
      </c>
      <c r="P31" s="97" t="str">
        <f t="shared" si="20"/>
        <v/>
      </c>
      <c r="Q31" s="97" t="str">
        <f t="shared" si="20"/>
        <v/>
      </c>
      <c r="R31" s="97" t="str">
        <f t="shared" si="20"/>
        <v/>
      </c>
      <c r="S31" s="97" t="str">
        <f t="shared" si="20"/>
        <v/>
      </c>
      <c r="T31" s="97" t="str">
        <f t="shared" si="20"/>
        <v/>
      </c>
      <c r="U31" s="97" t="str">
        <f t="shared" si="20"/>
        <v/>
      </c>
      <c r="V31" s="97" t="str">
        <f t="shared" si="20"/>
        <v/>
      </c>
      <c r="W31" s="97" t="str">
        <f t="shared" si="20"/>
        <v/>
      </c>
      <c r="X31" s="97" t="str">
        <f t="shared" si="20"/>
        <v/>
      </c>
      <c r="Y31" s="97" t="str">
        <f t="shared" si="20"/>
        <v/>
      </c>
      <c r="Z31" s="97" t="str">
        <f t="shared" si="20"/>
        <v/>
      </c>
      <c r="AA31" s="97" t="str">
        <f t="shared" si="20"/>
        <v/>
      </c>
      <c r="AB31" s="98" t="str">
        <f t="shared" si="20"/>
        <v/>
      </c>
      <c r="AC31" s="99" t="e">
        <f>+SUM(E31:AB31)*D31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02" t="str">
        <f t="shared" ref="E32:AB32" si="21">IF(ISERROR(E85/$AC87*$B31),"",(E85/$AC87*$B31))</f>
        <v/>
      </c>
      <c r="F32" s="103" t="str">
        <f t="shared" si="21"/>
        <v/>
      </c>
      <c r="G32" s="103" t="str">
        <f t="shared" si="21"/>
        <v/>
      </c>
      <c r="H32" s="103" t="str">
        <f t="shared" si="21"/>
        <v/>
      </c>
      <c r="I32" s="103" t="str">
        <f t="shared" si="21"/>
        <v/>
      </c>
      <c r="J32" s="103" t="str">
        <f t="shared" si="21"/>
        <v/>
      </c>
      <c r="K32" s="103" t="str">
        <f t="shared" si="21"/>
        <v/>
      </c>
      <c r="L32" s="103" t="str">
        <f t="shared" si="21"/>
        <v/>
      </c>
      <c r="M32" s="103" t="str">
        <f t="shared" si="21"/>
        <v/>
      </c>
      <c r="N32" s="103" t="str">
        <f t="shared" si="21"/>
        <v/>
      </c>
      <c r="O32" s="103" t="str">
        <f t="shared" si="21"/>
        <v/>
      </c>
      <c r="P32" s="103" t="str">
        <f t="shared" si="21"/>
        <v/>
      </c>
      <c r="Q32" s="103" t="str">
        <f t="shared" si="21"/>
        <v/>
      </c>
      <c r="R32" s="103" t="str">
        <f t="shared" si="21"/>
        <v/>
      </c>
      <c r="S32" s="103" t="str">
        <f t="shared" si="21"/>
        <v/>
      </c>
      <c r="T32" s="103" t="str">
        <f t="shared" si="21"/>
        <v/>
      </c>
      <c r="U32" s="103" t="str">
        <f t="shared" si="21"/>
        <v/>
      </c>
      <c r="V32" s="103" t="str">
        <f t="shared" si="21"/>
        <v/>
      </c>
      <c r="W32" s="103" t="str">
        <f t="shared" si="21"/>
        <v/>
      </c>
      <c r="X32" s="103" t="str">
        <f t="shared" si="21"/>
        <v/>
      </c>
      <c r="Y32" s="103" t="str">
        <f t="shared" si="21"/>
        <v/>
      </c>
      <c r="Z32" s="103" t="str">
        <f t="shared" si="21"/>
        <v/>
      </c>
      <c r="AA32" s="103" t="str">
        <f t="shared" si="21"/>
        <v/>
      </c>
      <c r="AB32" s="104" t="str">
        <f t="shared" si="21"/>
        <v/>
      </c>
      <c r="AC32" s="105" t="e">
        <f>+SUM(E32:AB32)*D32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08" t="str">
        <f t="shared" ref="E33:AB33" si="22">IF(ISERROR(E86/$AC87*$B31),"",(E86/$AC87*$B31))</f>
        <v/>
      </c>
      <c r="F33" s="109" t="str">
        <f t="shared" si="22"/>
        <v/>
      </c>
      <c r="G33" s="109" t="str">
        <f t="shared" si="22"/>
        <v/>
      </c>
      <c r="H33" s="109" t="str">
        <f t="shared" si="22"/>
        <v/>
      </c>
      <c r="I33" s="109" t="str">
        <f t="shared" si="22"/>
        <v/>
      </c>
      <c r="J33" s="109" t="str">
        <f t="shared" si="22"/>
        <v/>
      </c>
      <c r="K33" s="109" t="str">
        <f t="shared" si="22"/>
        <v/>
      </c>
      <c r="L33" s="109" t="str">
        <f t="shared" si="22"/>
        <v/>
      </c>
      <c r="M33" s="109" t="str">
        <f t="shared" si="22"/>
        <v/>
      </c>
      <c r="N33" s="109" t="str">
        <f t="shared" si="22"/>
        <v/>
      </c>
      <c r="O33" s="109" t="str">
        <f t="shared" si="22"/>
        <v/>
      </c>
      <c r="P33" s="109" t="str">
        <f t="shared" si="22"/>
        <v/>
      </c>
      <c r="Q33" s="109" t="str">
        <f t="shared" si="22"/>
        <v/>
      </c>
      <c r="R33" s="109" t="str">
        <f t="shared" si="22"/>
        <v/>
      </c>
      <c r="S33" s="109" t="str">
        <f t="shared" si="22"/>
        <v/>
      </c>
      <c r="T33" s="109" t="str">
        <f t="shared" si="22"/>
        <v/>
      </c>
      <c r="U33" s="109" t="str">
        <f t="shared" si="22"/>
        <v/>
      </c>
      <c r="V33" s="109" t="str">
        <f t="shared" si="22"/>
        <v/>
      </c>
      <c r="W33" s="109" t="str">
        <f t="shared" si="22"/>
        <v/>
      </c>
      <c r="X33" s="109" t="str">
        <f t="shared" si="22"/>
        <v/>
      </c>
      <c r="Y33" s="109" t="str">
        <f t="shared" si="22"/>
        <v/>
      </c>
      <c r="Z33" s="109" t="str">
        <f t="shared" si="22"/>
        <v/>
      </c>
      <c r="AA33" s="109" t="str">
        <f t="shared" si="22"/>
        <v/>
      </c>
      <c r="AB33" s="110" t="str">
        <f t="shared" si="22"/>
        <v/>
      </c>
      <c r="AC33" s="111" t="e">
        <f>+SUM(E33:AB33)*D33</f>
        <v>#REF!</v>
      </c>
      <c r="AF33" s="1" t="str">
        <f>AF29</f>
        <v>FES</v>
      </c>
      <c r="AG33" s="1">
        <f>AG32</f>
        <v>6</v>
      </c>
    </row>
    <row r="34" spans="1:33" s="121" customFormat="1" ht="15.75" thickBot="1" x14ac:dyDescent="0.25">
      <c r="A34" s="192"/>
      <c r="B34" s="195"/>
      <c r="C34" s="112" t="s">
        <v>34</v>
      </c>
      <c r="D34" s="113" t="e">
        <f>+SUM(D31:D33)</f>
        <v>#REF!</v>
      </c>
      <c r="E34" s="118" t="str">
        <f t="shared" ref="E34:AB34" si="23">IF(ISERROR(E31*$D31+E32*$D32+E33*$D33),"",(E31*$D31+E32*$D32+E33*$D33))</f>
        <v/>
      </c>
      <c r="F34" s="119" t="str">
        <f t="shared" si="23"/>
        <v/>
      </c>
      <c r="G34" s="119" t="str">
        <f t="shared" si="23"/>
        <v/>
      </c>
      <c r="H34" s="119" t="str">
        <f t="shared" si="23"/>
        <v/>
      </c>
      <c r="I34" s="119" t="str">
        <f t="shared" si="23"/>
        <v/>
      </c>
      <c r="J34" s="119" t="str">
        <f t="shared" si="23"/>
        <v/>
      </c>
      <c r="K34" s="119" t="str">
        <f t="shared" si="23"/>
        <v/>
      </c>
      <c r="L34" s="119" t="str">
        <f t="shared" si="23"/>
        <v/>
      </c>
      <c r="M34" s="119" t="str">
        <f t="shared" si="23"/>
        <v/>
      </c>
      <c r="N34" s="119" t="str">
        <f t="shared" si="23"/>
        <v/>
      </c>
      <c r="O34" s="119" t="str">
        <f t="shared" si="23"/>
        <v/>
      </c>
      <c r="P34" s="119" t="str">
        <f t="shared" si="23"/>
        <v/>
      </c>
      <c r="Q34" s="119" t="str">
        <f t="shared" si="23"/>
        <v/>
      </c>
      <c r="R34" s="119" t="str">
        <f t="shared" si="23"/>
        <v/>
      </c>
      <c r="S34" s="119" t="str">
        <f t="shared" si="23"/>
        <v/>
      </c>
      <c r="T34" s="119" t="str">
        <f t="shared" si="23"/>
        <v/>
      </c>
      <c r="U34" s="119" t="str">
        <f t="shared" si="23"/>
        <v/>
      </c>
      <c r="V34" s="119" t="str">
        <f t="shared" si="23"/>
        <v/>
      </c>
      <c r="W34" s="119" t="str">
        <f t="shared" si="23"/>
        <v/>
      </c>
      <c r="X34" s="119" t="str">
        <f t="shared" si="23"/>
        <v/>
      </c>
      <c r="Y34" s="119" t="str">
        <f t="shared" si="23"/>
        <v/>
      </c>
      <c r="Z34" s="119" t="str">
        <f t="shared" si="23"/>
        <v/>
      </c>
      <c r="AA34" s="119" t="str">
        <f t="shared" si="23"/>
        <v/>
      </c>
      <c r="AB34" s="120" t="str">
        <f t="shared" si="23"/>
        <v/>
      </c>
      <c r="AC34" s="117" t="e">
        <f>+SUM(AC31:AC33)</f>
        <v>#REF!</v>
      </c>
    </row>
    <row r="35" spans="1:33" ht="15" x14ac:dyDescent="0.2">
      <c r="A35" s="191" t="e">
        <f>+DATE(#REF!,7,1)</f>
        <v>#REF!</v>
      </c>
      <c r="B35" s="194">
        <f>+'Formato Resumen 21'!E21</f>
        <v>43037.807803259457</v>
      </c>
      <c r="C35" s="94" t="s">
        <v>35</v>
      </c>
      <c r="D35" s="95" t="e">
        <f>#REF!</f>
        <v>#REF!</v>
      </c>
      <c r="E35" s="96" t="str">
        <f t="shared" ref="E35:AB35" si="24">IF(ISERROR(E88/$AC91*$B35),"",(E88/$AC91*$B35))</f>
        <v/>
      </c>
      <c r="F35" s="97" t="str">
        <f t="shared" si="24"/>
        <v/>
      </c>
      <c r="G35" s="97" t="str">
        <f t="shared" si="24"/>
        <v/>
      </c>
      <c r="H35" s="97" t="str">
        <f t="shared" si="24"/>
        <v/>
      </c>
      <c r="I35" s="97" t="str">
        <f t="shared" si="24"/>
        <v/>
      </c>
      <c r="J35" s="97" t="str">
        <f t="shared" si="24"/>
        <v/>
      </c>
      <c r="K35" s="97" t="str">
        <f t="shared" si="24"/>
        <v/>
      </c>
      <c r="L35" s="97" t="str">
        <f t="shared" si="24"/>
        <v/>
      </c>
      <c r="M35" s="97" t="str">
        <f t="shared" si="24"/>
        <v/>
      </c>
      <c r="N35" s="97" t="str">
        <f t="shared" si="24"/>
        <v/>
      </c>
      <c r="O35" s="97" t="str">
        <f t="shared" si="24"/>
        <v/>
      </c>
      <c r="P35" s="97" t="str">
        <f t="shared" si="24"/>
        <v/>
      </c>
      <c r="Q35" s="97" t="str">
        <f t="shared" si="24"/>
        <v/>
      </c>
      <c r="R35" s="97" t="str">
        <f t="shared" si="24"/>
        <v/>
      </c>
      <c r="S35" s="97" t="str">
        <f t="shared" si="24"/>
        <v/>
      </c>
      <c r="T35" s="97" t="str">
        <f t="shared" si="24"/>
        <v/>
      </c>
      <c r="U35" s="97" t="str">
        <f t="shared" si="24"/>
        <v/>
      </c>
      <c r="V35" s="97" t="str">
        <f t="shared" si="24"/>
        <v/>
      </c>
      <c r="W35" s="97" t="str">
        <f t="shared" si="24"/>
        <v/>
      </c>
      <c r="X35" s="97" t="str">
        <f t="shared" si="24"/>
        <v/>
      </c>
      <c r="Y35" s="97" t="str">
        <f t="shared" si="24"/>
        <v/>
      </c>
      <c r="Z35" s="97" t="str">
        <f t="shared" si="24"/>
        <v/>
      </c>
      <c r="AA35" s="97" t="str">
        <f t="shared" si="24"/>
        <v/>
      </c>
      <c r="AB35" s="98" t="str">
        <f t="shared" si="24"/>
        <v/>
      </c>
      <c r="AC35" s="99" t="e">
        <f>+SUM(E35:AB35)*D35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02" t="str">
        <f t="shared" ref="E36:AB36" si="25">IF(ISERROR(E89/$AC91*$B35),"",(E89/$AC91*$B35))</f>
        <v/>
      </c>
      <c r="F36" s="103" t="str">
        <f t="shared" si="25"/>
        <v/>
      </c>
      <c r="G36" s="103" t="str">
        <f t="shared" si="25"/>
        <v/>
      </c>
      <c r="H36" s="103" t="str">
        <f t="shared" si="25"/>
        <v/>
      </c>
      <c r="I36" s="103" t="str">
        <f t="shared" si="25"/>
        <v/>
      </c>
      <c r="J36" s="103" t="str">
        <f t="shared" si="25"/>
        <v/>
      </c>
      <c r="K36" s="103" t="str">
        <f t="shared" si="25"/>
        <v/>
      </c>
      <c r="L36" s="103" t="str">
        <f t="shared" si="25"/>
        <v/>
      </c>
      <c r="M36" s="103" t="str">
        <f t="shared" si="25"/>
        <v/>
      </c>
      <c r="N36" s="103" t="str">
        <f t="shared" si="25"/>
        <v/>
      </c>
      <c r="O36" s="103" t="str">
        <f t="shared" si="25"/>
        <v/>
      </c>
      <c r="P36" s="103" t="str">
        <f t="shared" si="25"/>
        <v/>
      </c>
      <c r="Q36" s="103" t="str">
        <f t="shared" si="25"/>
        <v/>
      </c>
      <c r="R36" s="103" t="str">
        <f t="shared" si="25"/>
        <v/>
      </c>
      <c r="S36" s="103" t="str">
        <f t="shared" si="25"/>
        <v/>
      </c>
      <c r="T36" s="103" t="str">
        <f t="shared" si="25"/>
        <v/>
      </c>
      <c r="U36" s="103" t="str">
        <f t="shared" si="25"/>
        <v/>
      </c>
      <c r="V36" s="103" t="str">
        <f t="shared" si="25"/>
        <v/>
      </c>
      <c r="W36" s="103" t="str">
        <f t="shared" si="25"/>
        <v/>
      </c>
      <c r="X36" s="103" t="str">
        <f t="shared" si="25"/>
        <v/>
      </c>
      <c r="Y36" s="103" t="str">
        <f t="shared" si="25"/>
        <v/>
      </c>
      <c r="Z36" s="103" t="str">
        <f t="shared" si="25"/>
        <v/>
      </c>
      <c r="AA36" s="103" t="str">
        <f t="shared" si="25"/>
        <v/>
      </c>
      <c r="AB36" s="104" t="str">
        <f t="shared" si="25"/>
        <v/>
      </c>
      <c r="AC36" s="105" t="e">
        <f>+SUM(E36:AB36)*D36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08" t="str">
        <f t="shared" ref="E37:AB37" si="26">IF(ISERROR(E90/$AC91*$B35),"",(E90/$AC91*$B35))</f>
        <v/>
      </c>
      <c r="F37" s="109" t="str">
        <f t="shared" si="26"/>
        <v/>
      </c>
      <c r="G37" s="109" t="str">
        <f t="shared" si="26"/>
        <v/>
      </c>
      <c r="H37" s="109" t="str">
        <f t="shared" si="26"/>
        <v/>
      </c>
      <c r="I37" s="109" t="str">
        <f t="shared" si="26"/>
        <v/>
      </c>
      <c r="J37" s="109" t="str">
        <f t="shared" si="26"/>
        <v/>
      </c>
      <c r="K37" s="109" t="str">
        <f t="shared" si="26"/>
        <v/>
      </c>
      <c r="L37" s="109" t="str">
        <f t="shared" si="26"/>
        <v/>
      </c>
      <c r="M37" s="109" t="str">
        <f t="shared" si="26"/>
        <v/>
      </c>
      <c r="N37" s="109" t="str">
        <f t="shared" si="26"/>
        <v/>
      </c>
      <c r="O37" s="109" t="str">
        <f t="shared" si="26"/>
        <v/>
      </c>
      <c r="P37" s="109" t="str">
        <f t="shared" si="26"/>
        <v/>
      </c>
      <c r="Q37" s="109" t="str">
        <f t="shared" si="26"/>
        <v/>
      </c>
      <c r="R37" s="109" t="str">
        <f t="shared" si="26"/>
        <v/>
      </c>
      <c r="S37" s="109" t="str">
        <f t="shared" si="26"/>
        <v/>
      </c>
      <c r="T37" s="109" t="str">
        <f t="shared" si="26"/>
        <v/>
      </c>
      <c r="U37" s="109" t="str">
        <f t="shared" si="26"/>
        <v/>
      </c>
      <c r="V37" s="109" t="str">
        <f t="shared" si="26"/>
        <v/>
      </c>
      <c r="W37" s="109" t="str">
        <f t="shared" si="26"/>
        <v/>
      </c>
      <c r="X37" s="109" t="str">
        <f t="shared" si="26"/>
        <v/>
      </c>
      <c r="Y37" s="109" t="str">
        <f t="shared" si="26"/>
        <v/>
      </c>
      <c r="Z37" s="109" t="str">
        <f t="shared" si="26"/>
        <v/>
      </c>
      <c r="AA37" s="109" t="str">
        <f t="shared" si="26"/>
        <v/>
      </c>
      <c r="AB37" s="110" t="str">
        <f t="shared" si="26"/>
        <v/>
      </c>
      <c r="AC37" s="111" t="e">
        <f>+SUM(E37:AB37)*D37</f>
        <v>#REF!</v>
      </c>
      <c r="AF37" s="1" t="str">
        <f>AF33</f>
        <v>FES</v>
      </c>
      <c r="AG37" s="1">
        <f>AG36</f>
        <v>7</v>
      </c>
    </row>
    <row r="38" spans="1:33" s="121" customFormat="1" ht="15.75" thickBot="1" x14ac:dyDescent="0.25">
      <c r="A38" s="192"/>
      <c r="B38" s="195"/>
      <c r="C38" s="112" t="s">
        <v>34</v>
      </c>
      <c r="D38" s="113" t="e">
        <f>+SUM(D35:D37)</f>
        <v>#REF!</v>
      </c>
      <c r="E38" s="118" t="str">
        <f t="shared" ref="E38:AB38" si="27">IF(ISERROR(E35*$D35+E36*$D36+E37*$D37),"",(E35*$D35+E36*$D36+E37*$D37))</f>
        <v/>
      </c>
      <c r="F38" s="119" t="str">
        <f t="shared" si="27"/>
        <v/>
      </c>
      <c r="G38" s="119" t="str">
        <f t="shared" si="27"/>
        <v/>
      </c>
      <c r="H38" s="119" t="str">
        <f t="shared" si="27"/>
        <v/>
      </c>
      <c r="I38" s="119" t="str">
        <f t="shared" si="27"/>
        <v/>
      </c>
      <c r="J38" s="119" t="str">
        <f t="shared" si="27"/>
        <v/>
      </c>
      <c r="K38" s="119" t="str">
        <f t="shared" si="27"/>
        <v/>
      </c>
      <c r="L38" s="119" t="str">
        <f t="shared" si="27"/>
        <v/>
      </c>
      <c r="M38" s="119" t="str">
        <f t="shared" si="27"/>
        <v/>
      </c>
      <c r="N38" s="119" t="str">
        <f t="shared" si="27"/>
        <v/>
      </c>
      <c r="O38" s="119" t="str">
        <f t="shared" si="27"/>
        <v/>
      </c>
      <c r="P38" s="119" t="str">
        <f t="shared" si="27"/>
        <v/>
      </c>
      <c r="Q38" s="119" t="str">
        <f t="shared" si="27"/>
        <v/>
      </c>
      <c r="R38" s="119" t="str">
        <f t="shared" si="27"/>
        <v/>
      </c>
      <c r="S38" s="119" t="str">
        <f t="shared" si="27"/>
        <v/>
      </c>
      <c r="T38" s="119" t="str">
        <f t="shared" si="27"/>
        <v/>
      </c>
      <c r="U38" s="119" t="str">
        <f t="shared" si="27"/>
        <v/>
      </c>
      <c r="V38" s="119" t="str">
        <f t="shared" si="27"/>
        <v/>
      </c>
      <c r="W38" s="119" t="str">
        <f t="shared" si="27"/>
        <v/>
      </c>
      <c r="X38" s="119" t="str">
        <f t="shared" si="27"/>
        <v/>
      </c>
      <c r="Y38" s="119" t="str">
        <f t="shared" si="27"/>
        <v/>
      </c>
      <c r="Z38" s="119" t="str">
        <f t="shared" si="27"/>
        <v/>
      </c>
      <c r="AA38" s="119" t="str">
        <f t="shared" si="27"/>
        <v/>
      </c>
      <c r="AB38" s="120" t="str">
        <f t="shared" si="27"/>
        <v/>
      </c>
      <c r="AC38" s="117" t="e">
        <f>+SUM(AC35:AC37)</f>
        <v>#REF!</v>
      </c>
    </row>
    <row r="39" spans="1:33" ht="15" x14ac:dyDescent="0.2">
      <c r="A39" s="191" t="e">
        <f>+DATE(#REF!,8,1)</f>
        <v>#REF!</v>
      </c>
      <c r="B39" s="194">
        <f>+'Formato Resumen 21'!E22</f>
        <v>32365.274423918032</v>
      </c>
      <c r="C39" s="94" t="s">
        <v>35</v>
      </c>
      <c r="D39" s="95" t="e">
        <f>#REF!</f>
        <v>#REF!</v>
      </c>
      <c r="E39" s="96" t="str">
        <f t="shared" ref="E39:AB39" si="28">IF(ISERROR(E92/$AC95*$B39),"",(E92/$AC95*$B39))</f>
        <v/>
      </c>
      <c r="F39" s="97" t="str">
        <f t="shared" si="28"/>
        <v/>
      </c>
      <c r="G39" s="97" t="str">
        <f t="shared" si="28"/>
        <v/>
      </c>
      <c r="H39" s="97" t="str">
        <f t="shared" si="28"/>
        <v/>
      </c>
      <c r="I39" s="97" t="str">
        <f t="shared" si="28"/>
        <v/>
      </c>
      <c r="J39" s="97" t="str">
        <f t="shared" si="28"/>
        <v/>
      </c>
      <c r="K39" s="97" t="str">
        <f t="shared" si="28"/>
        <v/>
      </c>
      <c r="L39" s="97" t="str">
        <f t="shared" si="28"/>
        <v/>
      </c>
      <c r="M39" s="97" t="str">
        <f t="shared" si="28"/>
        <v/>
      </c>
      <c r="N39" s="97" t="str">
        <f t="shared" si="28"/>
        <v/>
      </c>
      <c r="O39" s="97" t="str">
        <f t="shared" si="28"/>
        <v/>
      </c>
      <c r="P39" s="97" t="str">
        <f t="shared" si="28"/>
        <v/>
      </c>
      <c r="Q39" s="97" t="str">
        <f t="shared" si="28"/>
        <v/>
      </c>
      <c r="R39" s="97" t="str">
        <f t="shared" si="28"/>
        <v/>
      </c>
      <c r="S39" s="97" t="str">
        <f t="shared" si="28"/>
        <v/>
      </c>
      <c r="T39" s="97" t="str">
        <f t="shared" si="28"/>
        <v/>
      </c>
      <c r="U39" s="97" t="str">
        <f t="shared" si="28"/>
        <v/>
      </c>
      <c r="V39" s="97" t="str">
        <f t="shared" si="28"/>
        <v/>
      </c>
      <c r="W39" s="97" t="str">
        <f t="shared" si="28"/>
        <v/>
      </c>
      <c r="X39" s="97" t="str">
        <f t="shared" si="28"/>
        <v/>
      </c>
      <c r="Y39" s="97" t="str">
        <f t="shared" si="28"/>
        <v/>
      </c>
      <c r="Z39" s="97" t="str">
        <f t="shared" si="28"/>
        <v/>
      </c>
      <c r="AA39" s="97" t="str">
        <f t="shared" si="28"/>
        <v/>
      </c>
      <c r="AB39" s="98" t="str">
        <f t="shared" si="28"/>
        <v/>
      </c>
      <c r="AC39" s="99" t="e">
        <f>+SUM(E39:AB39)*D39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02" t="str">
        <f t="shared" ref="E40:AB40" si="29">IF(ISERROR(E93/$AC95*$B39),"",(E93/$AC95*$B39))</f>
        <v/>
      </c>
      <c r="F40" s="103" t="str">
        <f t="shared" si="29"/>
        <v/>
      </c>
      <c r="G40" s="103" t="str">
        <f t="shared" si="29"/>
        <v/>
      </c>
      <c r="H40" s="103" t="str">
        <f t="shared" si="29"/>
        <v/>
      </c>
      <c r="I40" s="103" t="str">
        <f t="shared" si="29"/>
        <v/>
      </c>
      <c r="J40" s="103" t="str">
        <f t="shared" si="29"/>
        <v/>
      </c>
      <c r="K40" s="103" t="str">
        <f t="shared" si="29"/>
        <v/>
      </c>
      <c r="L40" s="103" t="str">
        <f t="shared" si="29"/>
        <v/>
      </c>
      <c r="M40" s="103" t="str">
        <f t="shared" si="29"/>
        <v/>
      </c>
      <c r="N40" s="103" t="str">
        <f t="shared" si="29"/>
        <v/>
      </c>
      <c r="O40" s="103" t="str">
        <f t="shared" si="29"/>
        <v/>
      </c>
      <c r="P40" s="103" t="str">
        <f t="shared" si="29"/>
        <v/>
      </c>
      <c r="Q40" s="103" t="str">
        <f t="shared" si="29"/>
        <v/>
      </c>
      <c r="R40" s="103" t="str">
        <f t="shared" si="29"/>
        <v/>
      </c>
      <c r="S40" s="103" t="str">
        <f t="shared" si="29"/>
        <v/>
      </c>
      <c r="T40" s="103" t="str">
        <f t="shared" si="29"/>
        <v/>
      </c>
      <c r="U40" s="103" t="str">
        <f t="shared" si="29"/>
        <v/>
      </c>
      <c r="V40" s="103" t="str">
        <f t="shared" si="29"/>
        <v/>
      </c>
      <c r="W40" s="103" t="str">
        <f t="shared" si="29"/>
        <v/>
      </c>
      <c r="X40" s="103" t="str">
        <f t="shared" si="29"/>
        <v/>
      </c>
      <c r="Y40" s="103" t="str">
        <f t="shared" si="29"/>
        <v/>
      </c>
      <c r="Z40" s="103" t="str">
        <f t="shared" si="29"/>
        <v/>
      </c>
      <c r="AA40" s="103" t="str">
        <f t="shared" si="29"/>
        <v/>
      </c>
      <c r="AB40" s="104" t="str">
        <f t="shared" si="29"/>
        <v/>
      </c>
      <c r="AC40" s="105" t="e">
        <f>+SUM(E40:AB40)*D40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08" t="str">
        <f t="shared" ref="E41:AB41" si="30">IF(ISERROR(E94/$AC95*$B39),"",(E94/$AC95*$B39))</f>
        <v/>
      </c>
      <c r="F41" s="109" t="str">
        <f t="shared" si="30"/>
        <v/>
      </c>
      <c r="G41" s="109" t="str">
        <f t="shared" si="30"/>
        <v/>
      </c>
      <c r="H41" s="109" t="str">
        <f t="shared" si="30"/>
        <v/>
      </c>
      <c r="I41" s="109" t="str">
        <f t="shared" si="30"/>
        <v/>
      </c>
      <c r="J41" s="109" t="str">
        <f t="shared" si="30"/>
        <v/>
      </c>
      <c r="K41" s="109" t="str">
        <f t="shared" si="30"/>
        <v/>
      </c>
      <c r="L41" s="109" t="str">
        <f t="shared" si="30"/>
        <v/>
      </c>
      <c r="M41" s="109" t="str">
        <f t="shared" si="30"/>
        <v/>
      </c>
      <c r="N41" s="109" t="str">
        <f t="shared" si="30"/>
        <v/>
      </c>
      <c r="O41" s="109" t="str">
        <f t="shared" si="30"/>
        <v/>
      </c>
      <c r="P41" s="109" t="str">
        <f t="shared" si="30"/>
        <v/>
      </c>
      <c r="Q41" s="109" t="str">
        <f t="shared" si="30"/>
        <v/>
      </c>
      <c r="R41" s="109" t="str">
        <f t="shared" si="30"/>
        <v/>
      </c>
      <c r="S41" s="109" t="str">
        <f t="shared" si="30"/>
        <v/>
      </c>
      <c r="T41" s="109" t="str">
        <f t="shared" si="30"/>
        <v/>
      </c>
      <c r="U41" s="109" t="str">
        <f t="shared" si="30"/>
        <v/>
      </c>
      <c r="V41" s="109" t="str">
        <f t="shared" si="30"/>
        <v/>
      </c>
      <c r="W41" s="109" t="str">
        <f t="shared" si="30"/>
        <v/>
      </c>
      <c r="X41" s="109" t="str">
        <f t="shared" si="30"/>
        <v/>
      </c>
      <c r="Y41" s="109" t="str">
        <f t="shared" si="30"/>
        <v/>
      </c>
      <c r="Z41" s="109" t="str">
        <f t="shared" si="30"/>
        <v/>
      </c>
      <c r="AA41" s="109" t="str">
        <f t="shared" si="30"/>
        <v/>
      </c>
      <c r="AB41" s="110" t="str">
        <f t="shared" si="30"/>
        <v/>
      </c>
      <c r="AC41" s="111" t="e">
        <f>+SUM(E41:AB41)*D41</f>
        <v>#REF!</v>
      </c>
      <c r="AF41" s="1" t="str">
        <f>AF37</f>
        <v>FES</v>
      </c>
      <c r="AG41" s="1">
        <f>AG40</f>
        <v>8</v>
      </c>
    </row>
    <row r="42" spans="1:33" s="121" customFormat="1" ht="15.75" thickBot="1" x14ac:dyDescent="0.25">
      <c r="A42" s="192"/>
      <c r="B42" s="195"/>
      <c r="C42" s="112" t="s">
        <v>34</v>
      </c>
      <c r="D42" s="113" t="e">
        <f>+SUM(D39:D41)</f>
        <v>#REF!</v>
      </c>
      <c r="E42" s="118" t="str">
        <f t="shared" ref="E42:AB42" si="31">IF(ISERROR(E39*$D39+E40*$D40+E41*$D41),"",(E39*$D39+E40*$D40+E41*$D41))</f>
        <v/>
      </c>
      <c r="F42" s="119" t="str">
        <f t="shared" si="31"/>
        <v/>
      </c>
      <c r="G42" s="119" t="str">
        <f t="shared" si="31"/>
        <v/>
      </c>
      <c r="H42" s="119" t="str">
        <f t="shared" si="31"/>
        <v/>
      </c>
      <c r="I42" s="119" t="str">
        <f t="shared" si="31"/>
        <v/>
      </c>
      <c r="J42" s="119" t="str">
        <f t="shared" si="31"/>
        <v/>
      </c>
      <c r="K42" s="119" t="str">
        <f t="shared" si="31"/>
        <v/>
      </c>
      <c r="L42" s="119" t="str">
        <f t="shared" si="31"/>
        <v/>
      </c>
      <c r="M42" s="119" t="str">
        <f t="shared" si="31"/>
        <v/>
      </c>
      <c r="N42" s="119" t="str">
        <f t="shared" si="31"/>
        <v/>
      </c>
      <c r="O42" s="119" t="str">
        <f t="shared" si="31"/>
        <v/>
      </c>
      <c r="P42" s="119" t="str">
        <f t="shared" si="31"/>
        <v/>
      </c>
      <c r="Q42" s="119" t="str">
        <f t="shared" si="31"/>
        <v/>
      </c>
      <c r="R42" s="119" t="str">
        <f t="shared" si="31"/>
        <v/>
      </c>
      <c r="S42" s="119" t="str">
        <f t="shared" si="31"/>
        <v/>
      </c>
      <c r="T42" s="119" t="str">
        <f t="shared" si="31"/>
        <v/>
      </c>
      <c r="U42" s="119" t="str">
        <f t="shared" si="31"/>
        <v/>
      </c>
      <c r="V42" s="119" t="str">
        <f t="shared" si="31"/>
        <v/>
      </c>
      <c r="W42" s="119" t="str">
        <f t="shared" si="31"/>
        <v/>
      </c>
      <c r="X42" s="119" t="str">
        <f t="shared" si="31"/>
        <v/>
      </c>
      <c r="Y42" s="119" t="str">
        <f t="shared" si="31"/>
        <v/>
      </c>
      <c r="Z42" s="119" t="str">
        <f t="shared" si="31"/>
        <v/>
      </c>
      <c r="AA42" s="119" t="str">
        <f t="shared" si="31"/>
        <v/>
      </c>
      <c r="AB42" s="120" t="str">
        <f t="shared" si="31"/>
        <v/>
      </c>
      <c r="AC42" s="117" t="e">
        <f>+SUM(AC39:AC41)</f>
        <v>#REF!</v>
      </c>
    </row>
    <row r="43" spans="1:33" ht="15" x14ac:dyDescent="0.2">
      <c r="A43" s="191" t="e">
        <f>+DATE(#REF!,9,1)</f>
        <v>#REF!</v>
      </c>
      <c r="B43" s="194">
        <f>+'Formato Resumen 21'!E23</f>
        <v>43819.321670858648</v>
      </c>
      <c r="C43" s="94" t="s">
        <v>35</v>
      </c>
      <c r="D43" s="95" t="e">
        <f>#REF!</f>
        <v>#REF!</v>
      </c>
      <c r="E43" s="96" t="str">
        <f t="shared" ref="E43:AB43" si="32">IF(ISERROR(E96/$AC99*$B43),"",(E96/$AC99*$B43))</f>
        <v/>
      </c>
      <c r="F43" s="97" t="str">
        <f t="shared" si="32"/>
        <v/>
      </c>
      <c r="G43" s="97" t="str">
        <f t="shared" si="32"/>
        <v/>
      </c>
      <c r="H43" s="97" t="str">
        <f t="shared" si="32"/>
        <v/>
      </c>
      <c r="I43" s="97" t="str">
        <f t="shared" si="32"/>
        <v/>
      </c>
      <c r="J43" s="97" t="str">
        <f t="shared" si="32"/>
        <v/>
      </c>
      <c r="K43" s="97" t="str">
        <f t="shared" si="32"/>
        <v/>
      </c>
      <c r="L43" s="97" t="str">
        <f t="shared" si="32"/>
        <v/>
      </c>
      <c r="M43" s="97" t="str">
        <f t="shared" si="32"/>
        <v/>
      </c>
      <c r="N43" s="97" t="str">
        <f t="shared" si="32"/>
        <v/>
      </c>
      <c r="O43" s="97" t="str">
        <f t="shared" si="32"/>
        <v/>
      </c>
      <c r="P43" s="97" t="str">
        <f t="shared" si="32"/>
        <v/>
      </c>
      <c r="Q43" s="97" t="str">
        <f t="shared" si="32"/>
        <v/>
      </c>
      <c r="R43" s="97" t="str">
        <f t="shared" si="32"/>
        <v/>
      </c>
      <c r="S43" s="97" t="str">
        <f t="shared" si="32"/>
        <v/>
      </c>
      <c r="T43" s="97" t="str">
        <f t="shared" si="32"/>
        <v/>
      </c>
      <c r="U43" s="97" t="str">
        <f t="shared" si="32"/>
        <v/>
      </c>
      <c r="V43" s="97" t="str">
        <f t="shared" si="32"/>
        <v/>
      </c>
      <c r="W43" s="97" t="str">
        <f t="shared" si="32"/>
        <v/>
      </c>
      <c r="X43" s="97" t="str">
        <f t="shared" si="32"/>
        <v/>
      </c>
      <c r="Y43" s="97" t="str">
        <f t="shared" si="32"/>
        <v/>
      </c>
      <c r="Z43" s="97" t="str">
        <f t="shared" si="32"/>
        <v/>
      </c>
      <c r="AA43" s="97" t="str">
        <f t="shared" si="32"/>
        <v/>
      </c>
      <c r="AB43" s="98" t="str">
        <f t="shared" si="32"/>
        <v/>
      </c>
      <c r="AC43" s="99" t="e">
        <f>+SUM(E43:AB43)*D43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02" t="str">
        <f t="shared" ref="E44:AB44" si="33">IF(ISERROR(E97/$AC99*$B43),"",(E97/$AC99*$B43))</f>
        <v/>
      </c>
      <c r="F44" s="103" t="str">
        <f t="shared" si="33"/>
        <v/>
      </c>
      <c r="G44" s="103" t="str">
        <f t="shared" si="33"/>
        <v/>
      </c>
      <c r="H44" s="103" t="str">
        <f t="shared" si="33"/>
        <v/>
      </c>
      <c r="I44" s="103" t="str">
        <f t="shared" si="33"/>
        <v/>
      </c>
      <c r="J44" s="103" t="str">
        <f t="shared" si="33"/>
        <v/>
      </c>
      <c r="K44" s="103" t="str">
        <f t="shared" si="33"/>
        <v/>
      </c>
      <c r="L44" s="103" t="str">
        <f t="shared" si="33"/>
        <v/>
      </c>
      <c r="M44" s="103" t="str">
        <f t="shared" si="33"/>
        <v/>
      </c>
      <c r="N44" s="103" t="str">
        <f t="shared" si="33"/>
        <v/>
      </c>
      <c r="O44" s="103" t="str">
        <f t="shared" si="33"/>
        <v/>
      </c>
      <c r="P44" s="103" t="str">
        <f t="shared" si="33"/>
        <v/>
      </c>
      <c r="Q44" s="103" t="str">
        <f t="shared" si="33"/>
        <v/>
      </c>
      <c r="R44" s="103" t="str">
        <f t="shared" si="33"/>
        <v/>
      </c>
      <c r="S44" s="103" t="str">
        <f t="shared" si="33"/>
        <v/>
      </c>
      <c r="T44" s="103" t="str">
        <f t="shared" si="33"/>
        <v/>
      </c>
      <c r="U44" s="103" t="str">
        <f t="shared" si="33"/>
        <v/>
      </c>
      <c r="V44" s="103" t="str">
        <f t="shared" si="33"/>
        <v/>
      </c>
      <c r="W44" s="103" t="str">
        <f t="shared" si="33"/>
        <v/>
      </c>
      <c r="X44" s="103" t="str">
        <f t="shared" si="33"/>
        <v/>
      </c>
      <c r="Y44" s="103" t="str">
        <f t="shared" si="33"/>
        <v/>
      </c>
      <c r="Z44" s="103" t="str">
        <f t="shared" si="33"/>
        <v/>
      </c>
      <c r="AA44" s="103" t="str">
        <f t="shared" si="33"/>
        <v/>
      </c>
      <c r="AB44" s="104" t="str">
        <f t="shared" si="33"/>
        <v/>
      </c>
      <c r="AC44" s="105" t="e">
        <f>+SUM(E44:AB44)*D44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08" t="str">
        <f t="shared" ref="E45:AB45" si="34">IF(ISERROR(E98/$AC99*$B43),"",(E98/$AC99*$B43))</f>
        <v/>
      </c>
      <c r="F45" s="109" t="str">
        <f t="shared" si="34"/>
        <v/>
      </c>
      <c r="G45" s="109" t="str">
        <f t="shared" si="34"/>
        <v/>
      </c>
      <c r="H45" s="109" t="str">
        <f t="shared" si="34"/>
        <v/>
      </c>
      <c r="I45" s="109" t="str">
        <f t="shared" si="34"/>
        <v/>
      </c>
      <c r="J45" s="109" t="str">
        <f t="shared" si="34"/>
        <v/>
      </c>
      <c r="K45" s="109" t="str">
        <f t="shared" si="34"/>
        <v/>
      </c>
      <c r="L45" s="109" t="str">
        <f t="shared" si="34"/>
        <v/>
      </c>
      <c r="M45" s="109" t="str">
        <f t="shared" si="34"/>
        <v/>
      </c>
      <c r="N45" s="109" t="str">
        <f t="shared" si="34"/>
        <v/>
      </c>
      <c r="O45" s="109" t="str">
        <f t="shared" si="34"/>
        <v/>
      </c>
      <c r="P45" s="109" t="str">
        <f t="shared" si="34"/>
        <v/>
      </c>
      <c r="Q45" s="109" t="str">
        <f t="shared" si="34"/>
        <v/>
      </c>
      <c r="R45" s="109" t="str">
        <f t="shared" si="34"/>
        <v/>
      </c>
      <c r="S45" s="109" t="str">
        <f t="shared" si="34"/>
        <v/>
      </c>
      <c r="T45" s="109" t="str">
        <f t="shared" si="34"/>
        <v/>
      </c>
      <c r="U45" s="109" t="str">
        <f t="shared" si="34"/>
        <v/>
      </c>
      <c r="V45" s="109" t="str">
        <f t="shared" si="34"/>
        <v/>
      </c>
      <c r="W45" s="109" t="str">
        <f t="shared" si="34"/>
        <v/>
      </c>
      <c r="X45" s="109" t="str">
        <f t="shared" si="34"/>
        <v/>
      </c>
      <c r="Y45" s="109" t="str">
        <f t="shared" si="34"/>
        <v/>
      </c>
      <c r="Z45" s="109" t="str">
        <f t="shared" si="34"/>
        <v/>
      </c>
      <c r="AA45" s="109" t="str">
        <f t="shared" si="34"/>
        <v/>
      </c>
      <c r="AB45" s="110" t="str">
        <f t="shared" si="34"/>
        <v/>
      </c>
      <c r="AC45" s="111" t="e">
        <f>+SUM(E45:AB45)*D45</f>
        <v>#REF!</v>
      </c>
      <c r="AF45" s="1" t="str">
        <f>AF41</f>
        <v>FES</v>
      </c>
      <c r="AG45" s="1">
        <f>AG44</f>
        <v>9</v>
      </c>
    </row>
    <row r="46" spans="1:33" ht="15" thickBot="1" x14ac:dyDescent="0.25">
      <c r="A46" s="192"/>
      <c r="B46" s="195"/>
      <c r="C46" s="122" t="s">
        <v>34</v>
      </c>
      <c r="D46" s="123" t="e">
        <f>+SUM(D43:D45)</f>
        <v>#REF!</v>
      </c>
      <c r="E46" s="114" t="str">
        <f t="shared" ref="E46:AB46" si="35">IF(ISERROR(E43*$D43+E44*$D44+E45*$D45),"",(E43*$D43+E44*$D44+E45*$D45))</f>
        <v/>
      </c>
      <c r="F46" s="115" t="str">
        <f t="shared" si="35"/>
        <v/>
      </c>
      <c r="G46" s="115" t="str">
        <f t="shared" si="35"/>
        <v/>
      </c>
      <c r="H46" s="115" t="str">
        <f t="shared" si="35"/>
        <v/>
      </c>
      <c r="I46" s="115" t="str">
        <f t="shared" si="35"/>
        <v/>
      </c>
      <c r="J46" s="115" t="str">
        <f t="shared" si="35"/>
        <v/>
      </c>
      <c r="K46" s="115" t="str">
        <f t="shared" si="35"/>
        <v/>
      </c>
      <c r="L46" s="115" t="str">
        <f t="shared" si="35"/>
        <v/>
      </c>
      <c r="M46" s="115" t="str">
        <f t="shared" si="35"/>
        <v/>
      </c>
      <c r="N46" s="115" t="str">
        <f t="shared" si="35"/>
        <v/>
      </c>
      <c r="O46" s="115" t="str">
        <f t="shared" si="35"/>
        <v/>
      </c>
      <c r="P46" s="115" t="str">
        <f t="shared" si="35"/>
        <v/>
      </c>
      <c r="Q46" s="115" t="str">
        <f t="shared" si="35"/>
        <v/>
      </c>
      <c r="R46" s="115" t="str">
        <f t="shared" si="35"/>
        <v/>
      </c>
      <c r="S46" s="115" t="str">
        <f t="shared" si="35"/>
        <v/>
      </c>
      <c r="T46" s="115" t="str">
        <f t="shared" si="35"/>
        <v/>
      </c>
      <c r="U46" s="115" t="str">
        <f t="shared" si="35"/>
        <v/>
      </c>
      <c r="V46" s="115" t="str">
        <f t="shared" si="35"/>
        <v/>
      </c>
      <c r="W46" s="115" t="str">
        <f t="shared" si="35"/>
        <v/>
      </c>
      <c r="X46" s="115" t="str">
        <f t="shared" si="35"/>
        <v/>
      </c>
      <c r="Y46" s="115" t="str">
        <f t="shared" si="35"/>
        <v/>
      </c>
      <c r="Z46" s="115" t="str">
        <f t="shared" si="35"/>
        <v/>
      </c>
      <c r="AA46" s="115" t="str">
        <f t="shared" si="35"/>
        <v/>
      </c>
      <c r="AB46" s="116" t="str">
        <f t="shared" si="35"/>
        <v/>
      </c>
      <c r="AC46" s="124" t="e">
        <f>+SUM(AC43:AC45)</f>
        <v>#REF!</v>
      </c>
    </row>
    <row r="47" spans="1:33" ht="15" x14ac:dyDescent="0.2">
      <c r="A47" s="191" t="e">
        <f>+DATE(#REF!,10,1)</f>
        <v>#REF!</v>
      </c>
      <c r="B47" s="194">
        <f>+'Formato Resumen 21'!E24</f>
        <v>60140.4424447657</v>
      </c>
      <c r="C47" s="94" t="s">
        <v>35</v>
      </c>
      <c r="D47" s="95" t="e">
        <f>#REF!</f>
        <v>#REF!</v>
      </c>
      <c r="E47" s="96" t="str">
        <f t="shared" ref="E47:AB47" si="36">IF(ISERROR(E100/$AC103*$B47),"",(E100/$AC103*$B47))</f>
        <v/>
      </c>
      <c r="F47" s="97" t="str">
        <f t="shared" si="36"/>
        <v/>
      </c>
      <c r="G47" s="97" t="str">
        <f t="shared" si="36"/>
        <v/>
      </c>
      <c r="H47" s="97" t="str">
        <f t="shared" si="36"/>
        <v/>
      </c>
      <c r="I47" s="97" t="str">
        <f t="shared" si="36"/>
        <v/>
      </c>
      <c r="J47" s="97" t="str">
        <f t="shared" si="36"/>
        <v/>
      </c>
      <c r="K47" s="97" t="str">
        <f t="shared" si="36"/>
        <v/>
      </c>
      <c r="L47" s="97" t="str">
        <f t="shared" si="36"/>
        <v/>
      </c>
      <c r="M47" s="97" t="str">
        <f t="shared" si="36"/>
        <v/>
      </c>
      <c r="N47" s="97" t="str">
        <f t="shared" si="36"/>
        <v/>
      </c>
      <c r="O47" s="97" t="str">
        <f t="shared" si="36"/>
        <v/>
      </c>
      <c r="P47" s="97" t="str">
        <f t="shared" si="36"/>
        <v/>
      </c>
      <c r="Q47" s="97" t="str">
        <f t="shared" si="36"/>
        <v/>
      </c>
      <c r="R47" s="97" t="str">
        <f t="shared" si="36"/>
        <v/>
      </c>
      <c r="S47" s="97" t="str">
        <f t="shared" si="36"/>
        <v/>
      </c>
      <c r="T47" s="97" t="str">
        <f t="shared" si="36"/>
        <v/>
      </c>
      <c r="U47" s="97" t="str">
        <f t="shared" si="36"/>
        <v/>
      </c>
      <c r="V47" s="97" t="str">
        <f t="shared" si="36"/>
        <v/>
      </c>
      <c r="W47" s="97" t="str">
        <f t="shared" si="36"/>
        <v/>
      </c>
      <c r="X47" s="97" t="str">
        <f t="shared" si="36"/>
        <v/>
      </c>
      <c r="Y47" s="97" t="str">
        <f t="shared" si="36"/>
        <v/>
      </c>
      <c r="Z47" s="97" t="str">
        <f t="shared" si="36"/>
        <v/>
      </c>
      <c r="AA47" s="97" t="str">
        <f t="shared" si="36"/>
        <v/>
      </c>
      <c r="AB47" s="98" t="str">
        <f t="shared" si="36"/>
        <v/>
      </c>
      <c r="AC47" s="99" t="e">
        <f>+SUM(E47:AB47)*D47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02" t="str">
        <f t="shared" ref="E48:AB48" si="37">IF(ISERROR(E101/$AC103*$B47),"",(E101/$AC103*$B47))</f>
        <v/>
      </c>
      <c r="F48" s="103" t="str">
        <f t="shared" si="37"/>
        <v/>
      </c>
      <c r="G48" s="103" t="str">
        <f t="shared" si="37"/>
        <v/>
      </c>
      <c r="H48" s="103" t="str">
        <f t="shared" si="37"/>
        <v/>
      </c>
      <c r="I48" s="103" t="str">
        <f t="shared" si="37"/>
        <v/>
      </c>
      <c r="J48" s="103" t="str">
        <f t="shared" si="37"/>
        <v/>
      </c>
      <c r="K48" s="103" t="str">
        <f t="shared" si="37"/>
        <v/>
      </c>
      <c r="L48" s="103" t="str">
        <f t="shared" si="37"/>
        <v/>
      </c>
      <c r="M48" s="103" t="str">
        <f t="shared" si="37"/>
        <v/>
      </c>
      <c r="N48" s="103" t="str">
        <f t="shared" si="37"/>
        <v/>
      </c>
      <c r="O48" s="103" t="str">
        <f t="shared" si="37"/>
        <v/>
      </c>
      <c r="P48" s="103" t="str">
        <f t="shared" si="37"/>
        <v/>
      </c>
      <c r="Q48" s="103" t="str">
        <f t="shared" si="37"/>
        <v/>
      </c>
      <c r="R48" s="103" t="str">
        <f t="shared" si="37"/>
        <v/>
      </c>
      <c r="S48" s="103" t="str">
        <f t="shared" si="37"/>
        <v/>
      </c>
      <c r="T48" s="103" t="str">
        <f t="shared" si="37"/>
        <v/>
      </c>
      <c r="U48" s="103" t="str">
        <f t="shared" si="37"/>
        <v/>
      </c>
      <c r="V48" s="103" t="str">
        <f t="shared" si="37"/>
        <v/>
      </c>
      <c r="W48" s="103" t="str">
        <f t="shared" si="37"/>
        <v/>
      </c>
      <c r="X48" s="103" t="str">
        <f t="shared" si="37"/>
        <v/>
      </c>
      <c r="Y48" s="103" t="str">
        <f t="shared" si="37"/>
        <v/>
      </c>
      <c r="Z48" s="103" t="str">
        <f t="shared" si="37"/>
        <v/>
      </c>
      <c r="AA48" s="103" t="str">
        <f t="shared" si="37"/>
        <v/>
      </c>
      <c r="AB48" s="104" t="str">
        <f t="shared" si="37"/>
        <v/>
      </c>
      <c r="AC48" s="105" t="e">
        <f>+SUM(E48:AB48)*D48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08" t="str">
        <f t="shared" ref="E49:AB49" si="38">IF(ISERROR(E102/$AC103*$B47),"",(E102/$AC103*$B47))</f>
        <v/>
      </c>
      <c r="F49" s="109" t="str">
        <f t="shared" si="38"/>
        <v/>
      </c>
      <c r="G49" s="109" t="str">
        <f t="shared" si="38"/>
        <v/>
      </c>
      <c r="H49" s="109" t="str">
        <f t="shared" si="38"/>
        <v/>
      </c>
      <c r="I49" s="109" t="str">
        <f t="shared" si="38"/>
        <v/>
      </c>
      <c r="J49" s="109" t="str">
        <f t="shared" si="38"/>
        <v/>
      </c>
      <c r="K49" s="109" t="str">
        <f t="shared" si="38"/>
        <v/>
      </c>
      <c r="L49" s="109" t="str">
        <f t="shared" si="38"/>
        <v/>
      </c>
      <c r="M49" s="109" t="str">
        <f t="shared" si="38"/>
        <v/>
      </c>
      <c r="N49" s="109" t="str">
        <f t="shared" si="38"/>
        <v/>
      </c>
      <c r="O49" s="109" t="str">
        <f t="shared" si="38"/>
        <v/>
      </c>
      <c r="P49" s="109" t="str">
        <f t="shared" si="38"/>
        <v/>
      </c>
      <c r="Q49" s="109" t="str">
        <f t="shared" si="38"/>
        <v/>
      </c>
      <c r="R49" s="109" t="str">
        <f t="shared" si="38"/>
        <v/>
      </c>
      <c r="S49" s="109" t="str">
        <f t="shared" si="38"/>
        <v/>
      </c>
      <c r="T49" s="109" t="str">
        <f t="shared" si="38"/>
        <v/>
      </c>
      <c r="U49" s="109" t="str">
        <f t="shared" si="38"/>
        <v/>
      </c>
      <c r="V49" s="109" t="str">
        <f t="shared" si="38"/>
        <v/>
      </c>
      <c r="W49" s="109" t="str">
        <f t="shared" si="38"/>
        <v/>
      </c>
      <c r="X49" s="109" t="str">
        <f t="shared" si="38"/>
        <v/>
      </c>
      <c r="Y49" s="109" t="str">
        <f t="shared" si="38"/>
        <v/>
      </c>
      <c r="Z49" s="109" t="str">
        <f t="shared" si="38"/>
        <v/>
      </c>
      <c r="AA49" s="109" t="str">
        <f t="shared" si="38"/>
        <v/>
      </c>
      <c r="AB49" s="110" t="str">
        <f t="shared" si="38"/>
        <v/>
      </c>
      <c r="AC49" s="111" t="e">
        <f>+SUM(E49:AB49)*D49</f>
        <v>#REF!</v>
      </c>
      <c r="AF49" s="1" t="str">
        <f>AF45</f>
        <v>FES</v>
      </c>
      <c r="AG49" s="1">
        <f>AG48</f>
        <v>10</v>
      </c>
    </row>
    <row r="50" spans="1:33" s="121" customFormat="1" ht="15.75" thickBot="1" x14ac:dyDescent="0.25">
      <c r="A50" s="192"/>
      <c r="B50" s="195"/>
      <c r="C50" s="112" t="s">
        <v>34</v>
      </c>
      <c r="D50" s="113" t="e">
        <f>+SUM(D47:D49)</f>
        <v>#REF!</v>
      </c>
      <c r="E50" s="118" t="str">
        <f t="shared" ref="E50:AB50" si="39">IF(ISERROR(E47*$D47+E48*$D48+E49*$D49),"",(E47*$D47+E48*$D48+E49*$D49))</f>
        <v/>
      </c>
      <c r="F50" s="119" t="str">
        <f t="shared" si="39"/>
        <v/>
      </c>
      <c r="G50" s="119" t="str">
        <f t="shared" si="39"/>
        <v/>
      </c>
      <c r="H50" s="119" t="str">
        <f t="shared" si="39"/>
        <v/>
      </c>
      <c r="I50" s="119" t="str">
        <f t="shared" si="39"/>
        <v/>
      </c>
      <c r="J50" s="119" t="str">
        <f t="shared" si="39"/>
        <v/>
      </c>
      <c r="K50" s="119" t="str">
        <f t="shared" si="39"/>
        <v/>
      </c>
      <c r="L50" s="119" t="str">
        <f t="shared" si="39"/>
        <v/>
      </c>
      <c r="M50" s="119" t="str">
        <f t="shared" si="39"/>
        <v/>
      </c>
      <c r="N50" s="119" t="str">
        <f t="shared" si="39"/>
        <v/>
      </c>
      <c r="O50" s="119" t="str">
        <f t="shared" si="39"/>
        <v/>
      </c>
      <c r="P50" s="119" t="str">
        <f t="shared" si="39"/>
        <v/>
      </c>
      <c r="Q50" s="119" t="str">
        <f t="shared" si="39"/>
        <v/>
      </c>
      <c r="R50" s="119" t="str">
        <f t="shared" si="39"/>
        <v/>
      </c>
      <c r="S50" s="119" t="str">
        <f t="shared" si="39"/>
        <v/>
      </c>
      <c r="T50" s="119" t="str">
        <f t="shared" si="39"/>
        <v/>
      </c>
      <c r="U50" s="119" t="str">
        <f t="shared" si="39"/>
        <v/>
      </c>
      <c r="V50" s="119" t="str">
        <f t="shared" si="39"/>
        <v/>
      </c>
      <c r="W50" s="119" t="str">
        <f t="shared" si="39"/>
        <v/>
      </c>
      <c r="X50" s="119" t="str">
        <f t="shared" si="39"/>
        <v/>
      </c>
      <c r="Y50" s="119" t="str">
        <f t="shared" si="39"/>
        <v/>
      </c>
      <c r="Z50" s="119" t="str">
        <f t="shared" si="39"/>
        <v/>
      </c>
      <c r="AA50" s="119" t="str">
        <f t="shared" si="39"/>
        <v/>
      </c>
      <c r="AB50" s="120" t="str">
        <f t="shared" si="39"/>
        <v/>
      </c>
      <c r="AC50" s="117" t="e">
        <f>+SUM(AC47:AC49)</f>
        <v>#REF!</v>
      </c>
    </row>
    <row r="51" spans="1:33" ht="15" x14ac:dyDescent="0.2">
      <c r="A51" s="191" t="e">
        <f>+DATE(#REF!,11,1)</f>
        <v>#REF!</v>
      </c>
      <c r="B51" s="194">
        <f>+'Formato Resumen 21'!E25</f>
        <v>98373.273569908284</v>
      </c>
      <c r="C51" s="94" t="s">
        <v>35</v>
      </c>
      <c r="D51" s="95" t="e">
        <f>#REF!</f>
        <v>#REF!</v>
      </c>
      <c r="E51" s="96" t="str">
        <f t="shared" ref="E51:AB51" si="40">IF(ISERROR(E104/$AC107*$B51),"",(E104/$AC107*$B51))</f>
        <v/>
      </c>
      <c r="F51" s="97" t="str">
        <f t="shared" si="40"/>
        <v/>
      </c>
      <c r="G51" s="97" t="str">
        <f t="shared" si="40"/>
        <v/>
      </c>
      <c r="H51" s="97" t="str">
        <f t="shared" si="40"/>
        <v/>
      </c>
      <c r="I51" s="97" t="str">
        <f t="shared" si="40"/>
        <v/>
      </c>
      <c r="J51" s="97" t="str">
        <f t="shared" si="40"/>
        <v/>
      </c>
      <c r="K51" s="97" t="str">
        <f t="shared" si="40"/>
        <v/>
      </c>
      <c r="L51" s="97" t="str">
        <f t="shared" si="40"/>
        <v/>
      </c>
      <c r="M51" s="97" t="str">
        <f t="shared" si="40"/>
        <v/>
      </c>
      <c r="N51" s="97" t="str">
        <f t="shared" si="40"/>
        <v/>
      </c>
      <c r="O51" s="97" t="str">
        <f t="shared" si="40"/>
        <v/>
      </c>
      <c r="P51" s="97" t="str">
        <f t="shared" si="40"/>
        <v/>
      </c>
      <c r="Q51" s="97" t="str">
        <f t="shared" si="40"/>
        <v/>
      </c>
      <c r="R51" s="97" t="str">
        <f t="shared" si="40"/>
        <v/>
      </c>
      <c r="S51" s="97" t="str">
        <f t="shared" si="40"/>
        <v/>
      </c>
      <c r="T51" s="97" t="str">
        <f t="shared" si="40"/>
        <v/>
      </c>
      <c r="U51" s="97" t="str">
        <f t="shared" si="40"/>
        <v/>
      </c>
      <c r="V51" s="97" t="str">
        <f t="shared" si="40"/>
        <v/>
      </c>
      <c r="W51" s="97" t="str">
        <f t="shared" si="40"/>
        <v/>
      </c>
      <c r="X51" s="97" t="str">
        <f t="shared" si="40"/>
        <v/>
      </c>
      <c r="Y51" s="97" t="str">
        <f t="shared" si="40"/>
        <v/>
      </c>
      <c r="Z51" s="97" t="str">
        <f t="shared" si="40"/>
        <v/>
      </c>
      <c r="AA51" s="97" t="str">
        <f t="shared" si="40"/>
        <v/>
      </c>
      <c r="AB51" s="98" t="str">
        <f t="shared" si="40"/>
        <v/>
      </c>
      <c r="AC51" s="99" t="e">
        <f>+SUM(E51:AB51)*D51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02" t="str">
        <f t="shared" ref="E52:AB52" si="41">IF(ISERROR(E105/$AC107*$B51),"",(E105/$AC107*$B51))</f>
        <v/>
      </c>
      <c r="F52" s="103" t="str">
        <f t="shared" si="41"/>
        <v/>
      </c>
      <c r="G52" s="103" t="str">
        <f t="shared" si="41"/>
        <v/>
      </c>
      <c r="H52" s="103" t="str">
        <f>IF(ISERROR(H105/$AC107*$B51),"",(H105/$AC107*$B51))</f>
        <v/>
      </c>
      <c r="I52" s="103" t="str">
        <f t="shared" si="41"/>
        <v/>
      </c>
      <c r="J52" s="103" t="str">
        <f t="shared" si="41"/>
        <v/>
      </c>
      <c r="K52" s="103" t="str">
        <f t="shared" si="41"/>
        <v/>
      </c>
      <c r="L52" s="103" t="str">
        <f t="shared" si="41"/>
        <v/>
      </c>
      <c r="M52" s="103" t="str">
        <f t="shared" si="41"/>
        <v/>
      </c>
      <c r="N52" s="103" t="str">
        <f t="shared" si="41"/>
        <v/>
      </c>
      <c r="O52" s="103" t="str">
        <f t="shared" si="41"/>
        <v/>
      </c>
      <c r="P52" s="103" t="str">
        <f t="shared" si="41"/>
        <v/>
      </c>
      <c r="Q52" s="103" t="str">
        <f t="shared" si="41"/>
        <v/>
      </c>
      <c r="R52" s="103" t="str">
        <f t="shared" si="41"/>
        <v/>
      </c>
      <c r="S52" s="103" t="str">
        <f t="shared" si="41"/>
        <v/>
      </c>
      <c r="T52" s="103" t="str">
        <f t="shared" si="41"/>
        <v/>
      </c>
      <c r="U52" s="103" t="str">
        <f t="shared" si="41"/>
        <v/>
      </c>
      <c r="V52" s="103" t="str">
        <f t="shared" si="41"/>
        <v/>
      </c>
      <c r="W52" s="103" t="str">
        <f t="shared" si="41"/>
        <v/>
      </c>
      <c r="X52" s="103" t="str">
        <f t="shared" si="41"/>
        <v/>
      </c>
      <c r="Y52" s="103" t="str">
        <f t="shared" si="41"/>
        <v/>
      </c>
      <c r="Z52" s="103" t="str">
        <f t="shared" si="41"/>
        <v/>
      </c>
      <c r="AA52" s="103" t="str">
        <f t="shared" si="41"/>
        <v/>
      </c>
      <c r="AB52" s="104" t="str">
        <f t="shared" si="41"/>
        <v/>
      </c>
      <c r="AC52" s="105" t="e">
        <f>+SUM(E52:AB52)*D52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08" t="str">
        <f t="shared" ref="E53:AB53" si="42">IF(ISERROR(E106/$AC107*$B51),"",(E106/$AC107*$B51))</f>
        <v/>
      </c>
      <c r="F53" s="109" t="str">
        <f t="shared" si="42"/>
        <v/>
      </c>
      <c r="G53" s="109" t="str">
        <f t="shared" si="42"/>
        <v/>
      </c>
      <c r="H53" s="109" t="str">
        <f t="shared" si="42"/>
        <v/>
      </c>
      <c r="I53" s="109" t="str">
        <f t="shared" si="42"/>
        <v/>
      </c>
      <c r="J53" s="109" t="str">
        <f t="shared" si="42"/>
        <v/>
      </c>
      <c r="K53" s="109" t="str">
        <f t="shared" si="42"/>
        <v/>
      </c>
      <c r="L53" s="109" t="str">
        <f t="shared" si="42"/>
        <v/>
      </c>
      <c r="M53" s="109" t="str">
        <f t="shared" si="42"/>
        <v/>
      </c>
      <c r="N53" s="109" t="str">
        <f t="shared" si="42"/>
        <v/>
      </c>
      <c r="O53" s="109" t="str">
        <f t="shared" si="42"/>
        <v/>
      </c>
      <c r="P53" s="109" t="str">
        <f t="shared" si="42"/>
        <v/>
      </c>
      <c r="Q53" s="109" t="str">
        <f t="shared" si="42"/>
        <v/>
      </c>
      <c r="R53" s="109" t="str">
        <f t="shared" si="42"/>
        <v/>
      </c>
      <c r="S53" s="109" t="str">
        <f t="shared" si="42"/>
        <v/>
      </c>
      <c r="T53" s="109" t="str">
        <f t="shared" si="42"/>
        <v/>
      </c>
      <c r="U53" s="109" t="str">
        <f t="shared" si="42"/>
        <v/>
      </c>
      <c r="V53" s="109" t="str">
        <f t="shared" si="42"/>
        <v/>
      </c>
      <c r="W53" s="109" t="str">
        <f t="shared" si="42"/>
        <v/>
      </c>
      <c r="X53" s="109" t="str">
        <f t="shared" si="42"/>
        <v/>
      </c>
      <c r="Y53" s="109" t="str">
        <f t="shared" si="42"/>
        <v/>
      </c>
      <c r="Z53" s="109" t="str">
        <f t="shared" si="42"/>
        <v/>
      </c>
      <c r="AA53" s="109" t="str">
        <f t="shared" si="42"/>
        <v/>
      </c>
      <c r="AB53" s="110" t="str">
        <f t="shared" si="42"/>
        <v/>
      </c>
      <c r="AC53" s="111" t="e">
        <f>+SUM(E53:AB53)*D53</f>
        <v>#REF!</v>
      </c>
      <c r="AF53" s="1" t="str">
        <f>AF49</f>
        <v>FES</v>
      </c>
      <c r="AG53" s="1">
        <f>AG52</f>
        <v>11</v>
      </c>
    </row>
    <row r="54" spans="1:33" s="121" customFormat="1" ht="15.75" thickBot="1" x14ac:dyDescent="0.25">
      <c r="A54" s="192"/>
      <c r="B54" s="195"/>
      <c r="C54" s="112" t="s">
        <v>34</v>
      </c>
      <c r="D54" s="113" t="e">
        <f>+SUM(D51:D53)</f>
        <v>#REF!</v>
      </c>
      <c r="E54" s="118" t="str">
        <f t="shared" ref="E54:AB54" si="43">IF(ISERROR(E51*$D51+E52*$D52+E53*$D53),"",(E51*$D51+E52*$D52+E53*$D53))</f>
        <v/>
      </c>
      <c r="F54" s="119" t="str">
        <f t="shared" si="43"/>
        <v/>
      </c>
      <c r="G54" s="119" t="str">
        <f t="shared" si="43"/>
        <v/>
      </c>
      <c r="H54" s="119" t="str">
        <f t="shared" si="43"/>
        <v/>
      </c>
      <c r="I54" s="119" t="str">
        <f t="shared" si="43"/>
        <v/>
      </c>
      <c r="J54" s="119" t="str">
        <f t="shared" si="43"/>
        <v/>
      </c>
      <c r="K54" s="119" t="str">
        <f t="shared" si="43"/>
        <v/>
      </c>
      <c r="L54" s="119" t="str">
        <f t="shared" si="43"/>
        <v/>
      </c>
      <c r="M54" s="119" t="str">
        <f t="shared" si="43"/>
        <v/>
      </c>
      <c r="N54" s="119" t="str">
        <f t="shared" si="43"/>
        <v/>
      </c>
      <c r="O54" s="119" t="str">
        <f t="shared" si="43"/>
        <v/>
      </c>
      <c r="P54" s="119" t="str">
        <f t="shared" si="43"/>
        <v/>
      </c>
      <c r="Q54" s="119" t="str">
        <f t="shared" si="43"/>
        <v/>
      </c>
      <c r="R54" s="119" t="str">
        <f t="shared" si="43"/>
        <v/>
      </c>
      <c r="S54" s="119" t="str">
        <f t="shared" si="43"/>
        <v/>
      </c>
      <c r="T54" s="119" t="str">
        <f t="shared" si="43"/>
        <v/>
      </c>
      <c r="U54" s="119" t="str">
        <f t="shared" si="43"/>
        <v/>
      </c>
      <c r="V54" s="119" t="str">
        <f t="shared" si="43"/>
        <v/>
      </c>
      <c r="W54" s="119" t="str">
        <f t="shared" si="43"/>
        <v/>
      </c>
      <c r="X54" s="119" t="str">
        <f t="shared" si="43"/>
        <v/>
      </c>
      <c r="Y54" s="119" t="str">
        <f t="shared" si="43"/>
        <v/>
      </c>
      <c r="Z54" s="119" t="str">
        <f t="shared" si="43"/>
        <v/>
      </c>
      <c r="AA54" s="119" t="str">
        <f t="shared" si="43"/>
        <v/>
      </c>
      <c r="AB54" s="120" t="str">
        <f t="shared" si="43"/>
        <v/>
      </c>
      <c r="AC54" s="117" t="e">
        <f>+SUM(AC51:AC53)</f>
        <v>#REF!</v>
      </c>
    </row>
    <row r="55" spans="1:33" ht="15.75" x14ac:dyDescent="0.2">
      <c r="A55" s="191" t="e">
        <f>+DATE(#REF!,12,1)</f>
        <v>#REF!</v>
      </c>
      <c r="B55" s="194">
        <f>+'Formato Resumen 21'!E26</f>
        <v>165247.48203956545</v>
      </c>
      <c r="C55" s="94" t="s">
        <v>35</v>
      </c>
      <c r="D55" s="95" t="e">
        <f>#REF!</f>
        <v>#REF!</v>
      </c>
      <c r="E55" s="125" t="str">
        <f t="shared" ref="E55:AB55" si="44">IF(ISERROR(E108/$AC111*$B55),"",(E108/$AC111*$B55))</f>
        <v/>
      </c>
      <c r="F55" s="126" t="str">
        <f t="shared" si="44"/>
        <v/>
      </c>
      <c r="G55" s="126" t="str">
        <f t="shared" si="44"/>
        <v/>
      </c>
      <c r="H55" s="126" t="str">
        <f t="shared" si="44"/>
        <v/>
      </c>
      <c r="I55" s="126" t="str">
        <f t="shared" si="44"/>
        <v/>
      </c>
      <c r="J55" s="126" t="str">
        <f t="shared" si="44"/>
        <v/>
      </c>
      <c r="K55" s="126" t="str">
        <f t="shared" si="44"/>
        <v/>
      </c>
      <c r="L55" s="126" t="str">
        <f t="shared" si="44"/>
        <v/>
      </c>
      <c r="M55" s="126" t="str">
        <f t="shared" si="44"/>
        <v/>
      </c>
      <c r="N55" s="126" t="str">
        <f t="shared" si="44"/>
        <v/>
      </c>
      <c r="O55" s="126" t="str">
        <f t="shared" si="44"/>
        <v/>
      </c>
      <c r="P55" s="126" t="str">
        <f t="shared" si="44"/>
        <v/>
      </c>
      <c r="Q55" s="126" t="str">
        <f t="shared" si="44"/>
        <v/>
      </c>
      <c r="R55" s="126" t="str">
        <f t="shared" si="44"/>
        <v/>
      </c>
      <c r="S55" s="126" t="str">
        <f t="shared" si="44"/>
        <v/>
      </c>
      <c r="T55" s="126" t="str">
        <f t="shared" si="44"/>
        <v/>
      </c>
      <c r="U55" s="126" t="str">
        <f t="shared" si="44"/>
        <v/>
      </c>
      <c r="V55" s="126" t="str">
        <f t="shared" si="44"/>
        <v/>
      </c>
      <c r="W55" s="126" t="str">
        <f t="shared" si="44"/>
        <v/>
      </c>
      <c r="X55" s="126" t="str">
        <f t="shared" si="44"/>
        <v/>
      </c>
      <c r="Y55" s="126" t="str">
        <f t="shared" si="44"/>
        <v/>
      </c>
      <c r="Z55" s="126" t="str">
        <f t="shared" si="44"/>
        <v/>
      </c>
      <c r="AA55" s="126" t="str">
        <f t="shared" si="44"/>
        <v/>
      </c>
      <c r="AB55" s="127" t="str">
        <f t="shared" si="44"/>
        <v/>
      </c>
      <c r="AC55" s="128" t="e">
        <f>+SUM(E55:AB55)*D55</f>
        <v>#REF!</v>
      </c>
      <c r="AF55" s="1" t="str">
        <f>AF51</f>
        <v>ORD</v>
      </c>
      <c r="AG55" s="1">
        <f>AG51+1</f>
        <v>12</v>
      </c>
    </row>
    <row r="56" spans="1:33" ht="15.75" x14ac:dyDescent="0.2">
      <c r="A56" s="191"/>
      <c r="B56" s="194"/>
      <c r="C56" s="100" t="s">
        <v>36</v>
      </c>
      <c r="D56" s="101" t="e">
        <f>#REF!</f>
        <v>#REF!</v>
      </c>
      <c r="E56" s="129" t="str">
        <f t="shared" ref="E56:AB56" si="45">IF(ISERROR(E109/$AC111*$B55),"",(E109/$AC111*$B55))</f>
        <v/>
      </c>
      <c r="F56" s="130" t="str">
        <f t="shared" si="45"/>
        <v/>
      </c>
      <c r="G56" s="130" t="str">
        <f t="shared" si="45"/>
        <v/>
      </c>
      <c r="H56" s="130" t="str">
        <f t="shared" si="45"/>
        <v/>
      </c>
      <c r="I56" s="130" t="str">
        <f t="shared" si="45"/>
        <v/>
      </c>
      <c r="J56" s="130" t="str">
        <f t="shared" si="45"/>
        <v/>
      </c>
      <c r="K56" s="130" t="str">
        <f t="shared" si="45"/>
        <v/>
      </c>
      <c r="L56" s="130" t="str">
        <f t="shared" si="45"/>
        <v/>
      </c>
      <c r="M56" s="130" t="str">
        <f t="shared" si="45"/>
        <v/>
      </c>
      <c r="N56" s="130" t="str">
        <f t="shared" si="45"/>
        <v/>
      </c>
      <c r="O56" s="130" t="str">
        <f t="shared" si="45"/>
        <v/>
      </c>
      <c r="P56" s="130" t="str">
        <f t="shared" si="45"/>
        <v/>
      </c>
      <c r="Q56" s="130" t="str">
        <f t="shared" si="45"/>
        <v/>
      </c>
      <c r="R56" s="130" t="str">
        <f t="shared" si="45"/>
        <v/>
      </c>
      <c r="S56" s="130" t="str">
        <f t="shared" si="45"/>
        <v/>
      </c>
      <c r="T56" s="130" t="str">
        <f t="shared" si="45"/>
        <v/>
      </c>
      <c r="U56" s="130" t="str">
        <f t="shared" si="45"/>
        <v/>
      </c>
      <c r="V56" s="130" t="str">
        <f t="shared" si="45"/>
        <v/>
      </c>
      <c r="W56" s="130" t="str">
        <f t="shared" si="45"/>
        <v/>
      </c>
      <c r="X56" s="130" t="str">
        <f t="shared" si="45"/>
        <v/>
      </c>
      <c r="Y56" s="130" t="str">
        <f t="shared" si="45"/>
        <v/>
      </c>
      <c r="Z56" s="130" t="str">
        <f t="shared" si="45"/>
        <v/>
      </c>
      <c r="AA56" s="130" t="str">
        <f t="shared" si="45"/>
        <v/>
      </c>
      <c r="AB56" s="131" t="str">
        <f t="shared" si="45"/>
        <v/>
      </c>
      <c r="AC56" s="132" t="e">
        <f>+SUM(E56:AB56)*D56</f>
        <v>#REF!</v>
      </c>
      <c r="AF56" s="1" t="str">
        <f>AF52</f>
        <v>SÁB</v>
      </c>
      <c r="AG56" s="1">
        <f>AG55</f>
        <v>12</v>
      </c>
    </row>
    <row r="57" spans="1:33" ht="15.75" x14ac:dyDescent="0.2">
      <c r="A57" s="191"/>
      <c r="B57" s="194"/>
      <c r="C57" s="106" t="s">
        <v>37</v>
      </c>
      <c r="D57" s="107" t="e">
        <f>#REF!</f>
        <v>#REF!</v>
      </c>
      <c r="E57" s="133" t="str">
        <f t="shared" ref="E57:AB57" si="46">IF(ISERROR(E110/$AC111*$B55),"",(E110/$AC111*$B55))</f>
        <v/>
      </c>
      <c r="F57" s="134" t="str">
        <f t="shared" si="46"/>
        <v/>
      </c>
      <c r="G57" s="134" t="str">
        <f t="shared" si="46"/>
        <v/>
      </c>
      <c r="H57" s="134" t="str">
        <f t="shared" si="46"/>
        <v/>
      </c>
      <c r="I57" s="134" t="str">
        <f t="shared" si="46"/>
        <v/>
      </c>
      <c r="J57" s="134" t="str">
        <f t="shared" si="46"/>
        <v/>
      </c>
      <c r="K57" s="134" t="str">
        <f t="shared" si="46"/>
        <v/>
      </c>
      <c r="L57" s="134" t="str">
        <f t="shared" si="46"/>
        <v/>
      </c>
      <c r="M57" s="134" t="str">
        <f t="shared" si="46"/>
        <v/>
      </c>
      <c r="N57" s="134" t="str">
        <f t="shared" si="46"/>
        <v/>
      </c>
      <c r="O57" s="134" t="str">
        <f t="shared" si="46"/>
        <v/>
      </c>
      <c r="P57" s="134" t="str">
        <f t="shared" si="46"/>
        <v/>
      </c>
      <c r="Q57" s="134" t="str">
        <f t="shared" si="46"/>
        <v/>
      </c>
      <c r="R57" s="134" t="str">
        <f t="shared" si="46"/>
        <v/>
      </c>
      <c r="S57" s="134" t="str">
        <f t="shared" si="46"/>
        <v/>
      </c>
      <c r="T57" s="134" t="str">
        <f t="shared" si="46"/>
        <v/>
      </c>
      <c r="U57" s="134" t="str">
        <f t="shared" si="46"/>
        <v/>
      </c>
      <c r="V57" s="134" t="str">
        <f t="shared" si="46"/>
        <v/>
      </c>
      <c r="W57" s="134" t="str">
        <f t="shared" si="46"/>
        <v/>
      </c>
      <c r="X57" s="134" t="str">
        <f t="shared" si="46"/>
        <v/>
      </c>
      <c r="Y57" s="134" t="str">
        <f t="shared" si="46"/>
        <v/>
      </c>
      <c r="Z57" s="134" t="str">
        <f t="shared" si="46"/>
        <v/>
      </c>
      <c r="AA57" s="134" t="str">
        <f t="shared" si="46"/>
        <v/>
      </c>
      <c r="AB57" s="135" t="str">
        <f t="shared" si="46"/>
        <v/>
      </c>
      <c r="AC57" s="136" t="e">
        <f>+SUM(E57:AB57)*D57</f>
        <v>#REF!</v>
      </c>
      <c r="AF57" s="1" t="str">
        <f>AF53</f>
        <v>FES</v>
      </c>
      <c r="AG57" s="1">
        <f>AG56</f>
        <v>12</v>
      </c>
    </row>
    <row r="58" spans="1:33" s="121" customFormat="1" ht="16.5" thickBot="1" x14ac:dyDescent="0.25">
      <c r="A58" s="192"/>
      <c r="B58" s="195"/>
      <c r="C58" s="112" t="s">
        <v>34</v>
      </c>
      <c r="D58" s="113" t="e">
        <f>+SUM(D55:D57)</f>
        <v>#REF!</v>
      </c>
      <c r="E58" s="118" t="str">
        <f t="shared" ref="E58:AB58" si="47">IF(ISERROR(E55*$D55+E56*$D56+E57*$D57),"",(E55*$D55+E56*$D56+E57*$D57))</f>
        <v/>
      </c>
      <c r="F58" s="119" t="str">
        <f t="shared" si="47"/>
        <v/>
      </c>
      <c r="G58" s="119" t="str">
        <f t="shared" si="47"/>
        <v/>
      </c>
      <c r="H58" s="119" t="str">
        <f t="shared" si="47"/>
        <v/>
      </c>
      <c r="I58" s="119" t="str">
        <f t="shared" si="47"/>
        <v/>
      </c>
      <c r="J58" s="119" t="str">
        <f t="shared" si="47"/>
        <v/>
      </c>
      <c r="K58" s="119" t="str">
        <f t="shared" si="47"/>
        <v/>
      </c>
      <c r="L58" s="119" t="str">
        <f t="shared" si="47"/>
        <v/>
      </c>
      <c r="M58" s="119" t="str">
        <f t="shared" si="47"/>
        <v/>
      </c>
      <c r="N58" s="119" t="str">
        <f t="shared" si="47"/>
        <v/>
      </c>
      <c r="O58" s="119" t="str">
        <f t="shared" si="47"/>
        <v/>
      </c>
      <c r="P58" s="119" t="str">
        <f t="shared" si="47"/>
        <v/>
      </c>
      <c r="Q58" s="119" t="str">
        <f t="shared" si="47"/>
        <v/>
      </c>
      <c r="R58" s="119" t="str">
        <f t="shared" si="47"/>
        <v/>
      </c>
      <c r="S58" s="119" t="str">
        <f t="shared" si="47"/>
        <v/>
      </c>
      <c r="T58" s="119" t="str">
        <f t="shared" si="47"/>
        <v/>
      </c>
      <c r="U58" s="119" t="str">
        <f t="shared" si="47"/>
        <v/>
      </c>
      <c r="V58" s="119" t="str">
        <f t="shared" si="47"/>
        <v/>
      </c>
      <c r="W58" s="119" t="str">
        <f t="shared" si="47"/>
        <v/>
      </c>
      <c r="X58" s="119" t="str">
        <f t="shared" si="47"/>
        <v/>
      </c>
      <c r="Y58" s="119" t="str">
        <f t="shared" si="47"/>
        <v/>
      </c>
      <c r="Z58" s="119" t="str">
        <f t="shared" si="47"/>
        <v/>
      </c>
      <c r="AA58" s="119" t="str">
        <f t="shared" si="47"/>
        <v/>
      </c>
      <c r="AB58" s="120" t="str">
        <f t="shared" si="47"/>
        <v/>
      </c>
      <c r="AC58" s="137" t="e">
        <f>+SUM(AC55:AC57)</f>
        <v>#REF!</v>
      </c>
    </row>
    <row r="59" spans="1:33" s="5" customFormat="1" ht="12.75" x14ac:dyDescent="0.2">
      <c r="P59" s="37"/>
      <c r="AC59" s="39"/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Z61" s="7" t="s">
        <v>58</v>
      </c>
    </row>
    <row r="62" spans="1:33" s="5" customFormat="1" ht="18.75" thickBot="1" x14ac:dyDescent="0.3">
      <c r="B62" s="38"/>
      <c r="Z62" s="7"/>
    </row>
    <row r="63" spans="1:33" ht="32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88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5" t="e">
        <f>#REF!</f>
        <v>#REF!</v>
      </c>
      <c r="G64" s="15" t="e">
        <f>#REF!</f>
        <v>#REF!</v>
      </c>
      <c r="H64" s="15" t="e">
        <f>#REF!</f>
        <v>#REF!</v>
      </c>
      <c r="I64" s="15" t="e">
        <f>#REF!</f>
        <v>#REF!</v>
      </c>
      <c r="J64" s="15" t="e">
        <f>#REF!</f>
        <v>#REF!</v>
      </c>
      <c r="K64" s="15" t="e">
        <f>#REF!</f>
        <v>#REF!</v>
      </c>
      <c r="L64" s="15" t="e">
        <f>#REF!</f>
        <v>#REF!</v>
      </c>
      <c r="M64" s="15" t="e">
        <f>#REF!</f>
        <v>#REF!</v>
      </c>
      <c r="N64" s="15" t="e">
        <f>#REF!</f>
        <v>#REF!</v>
      </c>
      <c r="O64" s="15" t="e">
        <f>#REF!</f>
        <v>#REF!</v>
      </c>
      <c r="P64" s="15" t="e">
        <f>#REF!</f>
        <v>#REF!</v>
      </c>
      <c r="Q64" s="15" t="e">
        <f>#REF!</f>
        <v>#REF!</v>
      </c>
      <c r="R64" s="15" t="e">
        <f>#REF!</f>
        <v>#REF!</v>
      </c>
      <c r="S64" s="15" t="e">
        <f>#REF!</f>
        <v>#REF!</v>
      </c>
      <c r="T64" s="15" t="e">
        <f>#REF!</f>
        <v>#REF!</v>
      </c>
      <c r="U64" s="15" t="e">
        <f>#REF!</f>
        <v>#REF!</v>
      </c>
      <c r="V64" s="15" t="e">
        <f>#REF!</f>
        <v>#REF!</v>
      </c>
      <c r="W64" s="15" t="e">
        <f>#REF!</f>
        <v>#REF!</v>
      </c>
      <c r="X64" s="15" t="e">
        <f>#REF!</f>
        <v>#REF!</v>
      </c>
      <c r="Y64" s="15" t="e">
        <f>#REF!</f>
        <v>#REF!</v>
      </c>
      <c r="Z64" s="15" t="e">
        <f>#REF!</f>
        <v>#REF!</v>
      </c>
      <c r="AA64" s="15" t="e">
        <f>#REF!</f>
        <v>#REF!</v>
      </c>
      <c r="AB64" s="16" t="e">
        <f>#REF!</f>
        <v>#REF!</v>
      </c>
      <c r="AC64" s="12" t="e">
        <f>+SUM(E64:AB64)*D64</f>
        <v>#REF!</v>
      </c>
    </row>
    <row r="65" spans="1:29" ht="15" x14ac:dyDescent="0.2">
      <c r="A65" s="189"/>
      <c r="B65" s="197"/>
      <c r="C65" s="17" t="s">
        <v>36</v>
      </c>
      <c r="D65" s="18" t="e">
        <f>D12</f>
        <v>#REF!</v>
      </c>
      <c r="E65" s="19" t="e">
        <f>#REF!</f>
        <v>#REF!</v>
      </c>
      <c r="F65" s="20" t="e">
        <f>#REF!</f>
        <v>#REF!</v>
      </c>
      <c r="G65" s="20" t="e">
        <f>#REF!</f>
        <v>#REF!</v>
      </c>
      <c r="H65" s="20" t="e">
        <f>#REF!</f>
        <v>#REF!</v>
      </c>
      <c r="I65" s="20" t="e">
        <f>#REF!</f>
        <v>#REF!</v>
      </c>
      <c r="J65" s="20" t="e">
        <f>#REF!</f>
        <v>#REF!</v>
      </c>
      <c r="K65" s="20" t="e">
        <f>#REF!</f>
        <v>#REF!</v>
      </c>
      <c r="L65" s="20" t="e">
        <f>#REF!</f>
        <v>#REF!</v>
      </c>
      <c r="M65" s="20" t="e">
        <f>#REF!</f>
        <v>#REF!</v>
      </c>
      <c r="N65" s="20" t="e">
        <f>#REF!</f>
        <v>#REF!</v>
      </c>
      <c r="O65" s="20" t="e">
        <f>#REF!</f>
        <v>#REF!</v>
      </c>
      <c r="P65" s="20" t="e">
        <f>#REF!</f>
        <v>#REF!</v>
      </c>
      <c r="Q65" s="20" t="e">
        <f>#REF!</f>
        <v>#REF!</v>
      </c>
      <c r="R65" s="20" t="e">
        <f>#REF!</f>
        <v>#REF!</v>
      </c>
      <c r="S65" s="20" t="e">
        <f>#REF!</f>
        <v>#REF!</v>
      </c>
      <c r="T65" s="20" t="e">
        <f>#REF!</f>
        <v>#REF!</v>
      </c>
      <c r="U65" s="20" t="e">
        <f>#REF!</f>
        <v>#REF!</v>
      </c>
      <c r="V65" s="20" t="e">
        <f>#REF!</f>
        <v>#REF!</v>
      </c>
      <c r="W65" s="20" t="e">
        <f>#REF!</f>
        <v>#REF!</v>
      </c>
      <c r="X65" s="20" t="e">
        <f>#REF!</f>
        <v>#REF!</v>
      </c>
      <c r="Y65" s="20" t="e">
        <f>#REF!</f>
        <v>#REF!</v>
      </c>
      <c r="Z65" s="20" t="e">
        <f>#REF!</f>
        <v>#REF!</v>
      </c>
      <c r="AA65" s="20" t="e">
        <f>#REF!</f>
        <v>#REF!</v>
      </c>
      <c r="AB65" s="21" t="e">
        <f>#REF!</f>
        <v>#REF!</v>
      </c>
      <c r="AC65" s="12" t="e">
        <f>+SUM(E65:AB65)*D65</f>
        <v>#REF!</v>
      </c>
    </row>
    <row r="66" spans="1:29" ht="15" x14ac:dyDescent="0.2">
      <c r="A66" s="189"/>
      <c r="B66" s="197"/>
      <c r="C66" s="22" t="s">
        <v>37</v>
      </c>
      <c r="D66" s="23" t="e">
        <f>D13</f>
        <v>#REF!</v>
      </c>
      <c r="E66" s="24" t="e">
        <f>#REF!</f>
        <v>#REF!</v>
      </c>
      <c r="F66" s="25" t="e">
        <f>#REF!</f>
        <v>#REF!</v>
      </c>
      <c r="G66" s="25" t="e">
        <f>#REF!</f>
        <v>#REF!</v>
      </c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 t="e">
        <f>#REF!</f>
        <v>#REF!</v>
      </c>
      <c r="Q66" s="25" t="e">
        <f>#REF!</f>
        <v>#REF!</v>
      </c>
      <c r="R66" s="25" t="e">
        <f>#REF!</f>
        <v>#REF!</v>
      </c>
      <c r="S66" s="25" t="e">
        <f>#REF!</f>
        <v>#REF!</v>
      </c>
      <c r="T66" s="25" t="e">
        <f>#REF!</f>
        <v>#REF!</v>
      </c>
      <c r="U66" s="25" t="e">
        <f>#REF!</f>
        <v>#REF!</v>
      </c>
      <c r="V66" s="25" t="e">
        <f>#REF!</f>
        <v>#REF!</v>
      </c>
      <c r="W66" s="25" t="e">
        <f>#REF!</f>
        <v>#REF!</v>
      </c>
      <c r="X66" s="25" t="e">
        <f>#REF!</f>
        <v>#REF!</v>
      </c>
      <c r="Y66" s="25" t="e">
        <f>#REF!</f>
        <v>#REF!</v>
      </c>
      <c r="Z66" s="25" t="e">
        <f>#REF!</f>
        <v>#REF!</v>
      </c>
      <c r="AA66" s="25" t="e">
        <f>#REF!</f>
        <v>#REF!</v>
      </c>
      <c r="AB66" s="26" t="e">
        <f>#REF!</f>
        <v>#REF!</v>
      </c>
      <c r="AC66" s="12" t="e">
        <f>+SUM(E66:AB66)*D66</f>
        <v>#REF!</v>
      </c>
    </row>
    <row r="67" spans="1:29" ht="15" thickBot="1" x14ac:dyDescent="0.25">
      <c r="A67" s="190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8">SUMPRODUCT($D64:$D66,F64:F66)</f>
        <v>#REF!</v>
      </c>
      <c r="G67" s="29" t="e">
        <f t="shared" si="48"/>
        <v>#REF!</v>
      </c>
      <c r="H67" s="29" t="e">
        <f t="shared" si="48"/>
        <v>#REF!</v>
      </c>
      <c r="I67" s="29" t="e">
        <f t="shared" si="48"/>
        <v>#REF!</v>
      </c>
      <c r="J67" s="29" t="e">
        <f t="shared" si="48"/>
        <v>#REF!</v>
      </c>
      <c r="K67" s="29" t="e">
        <f t="shared" si="48"/>
        <v>#REF!</v>
      </c>
      <c r="L67" s="29" t="e">
        <f t="shared" si="48"/>
        <v>#REF!</v>
      </c>
      <c r="M67" s="29" t="e">
        <f t="shared" si="48"/>
        <v>#REF!</v>
      </c>
      <c r="N67" s="29" t="e">
        <f t="shared" si="48"/>
        <v>#REF!</v>
      </c>
      <c r="O67" s="29" t="e">
        <f t="shared" si="48"/>
        <v>#REF!</v>
      </c>
      <c r="P67" s="29" t="e">
        <f t="shared" si="48"/>
        <v>#REF!</v>
      </c>
      <c r="Q67" s="29" t="e">
        <f t="shared" si="48"/>
        <v>#REF!</v>
      </c>
      <c r="R67" s="29" t="e">
        <f t="shared" si="48"/>
        <v>#REF!</v>
      </c>
      <c r="S67" s="29" t="e">
        <f t="shared" si="48"/>
        <v>#REF!</v>
      </c>
      <c r="T67" s="29" t="e">
        <f t="shared" si="48"/>
        <v>#REF!</v>
      </c>
      <c r="U67" s="29" t="e">
        <f t="shared" si="48"/>
        <v>#REF!</v>
      </c>
      <c r="V67" s="29" t="e">
        <f t="shared" si="48"/>
        <v>#REF!</v>
      </c>
      <c r="W67" s="29" t="e">
        <f t="shared" si="48"/>
        <v>#REF!</v>
      </c>
      <c r="X67" s="29" t="e">
        <f t="shared" si="48"/>
        <v>#REF!</v>
      </c>
      <c r="Y67" s="29" t="e">
        <f t="shared" si="48"/>
        <v>#REF!</v>
      </c>
      <c r="Z67" s="29" t="e">
        <f t="shared" si="48"/>
        <v>#REF!</v>
      </c>
      <c r="AA67" s="29" t="e">
        <f t="shared" si="48"/>
        <v>#REF!</v>
      </c>
      <c r="AB67" s="29" t="e">
        <f t="shared" si="48"/>
        <v>#REF!</v>
      </c>
      <c r="AC67" s="30" t="e">
        <f>+SUM(E67:AB67)</f>
        <v>#REF!</v>
      </c>
    </row>
    <row r="68" spans="1:29" ht="15" x14ac:dyDescent="0.2">
      <c r="A68" s="188" t="e">
        <f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5" t="e">
        <f>#REF!</f>
        <v>#REF!</v>
      </c>
      <c r="G68" s="15" t="e">
        <f>#REF!</f>
        <v>#REF!</v>
      </c>
      <c r="H68" s="15" t="e">
        <f>#REF!</f>
        <v>#REF!</v>
      </c>
      <c r="I68" s="15" t="e">
        <f>#REF!</f>
        <v>#REF!</v>
      </c>
      <c r="J68" s="15" t="e">
        <f>#REF!</f>
        <v>#REF!</v>
      </c>
      <c r="K68" s="15" t="e">
        <f>#REF!</f>
        <v>#REF!</v>
      </c>
      <c r="L68" s="15" t="e">
        <f>#REF!</f>
        <v>#REF!</v>
      </c>
      <c r="M68" s="15" t="e">
        <f>#REF!</f>
        <v>#REF!</v>
      </c>
      <c r="N68" s="15" t="e">
        <f>#REF!</f>
        <v>#REF!</v>
      </c>
      <c r="O68" s="15" t="e">
        <f>#REF!</f>
        <v>#REF!</v>
      </c>
      <c r="P68" s="15" t="e">
        <f>#REF!</f>
        <v>#REF!</v>
      </c>
      <c r="Q68" s="15" t="e">
        <f>#REF!</f>
        <v>#REF!</v>
      </c>
      <c r="R68" s="15" t="e">
        <f>#REF!</f>
        <v>#REF!</v>
      </c>
      <c r="S68" s="15" t="e">
        <f>#REF!</f>
        <v>#REF!</v>
      </c>
      <c r="T68" s="15" t="e">
        <f>#REF!</f>
        <v>#REF!</v>
      </c>
      <c r="U68" s="15" t="e">
        <f>#REF!</f>
        <v>#REF!</v>
      </c>
      <c r="V68" s="15" t="e">
        <f>#REF!</f>
        <v>#REF!</v>
      </c>
      <c r="W68" s="15" t="e">
        <f>#REF!</f>
        <v>#REF!</v>
      </c>
      <c r="X68" s="15" t="e">
        <f>#REF!</f>
        <v>#REF!</v>
      </c>
      <c r="Y68" s="15" t="e">
        <f>#REF!</f>
        <v>#REF!</v>
      </c>
      <c r="Z68" s="15" t="e">
        <f>#REF!</f>
        <v>#REF!</v>
      </c>
      <c r="AA68" s="15" t="e">
        <f>#REF!</f>
        <v>#REF!</v>
      </c>
      <c r="AB68" s="16" t="e">
        <f>#REF!</f>
        <v>#REF!</v>
      </c>
      <c r="AC68" s="12" t="e">
        <f>+SUM(E68:AB68)*D68</f>
        <v>#REF!</v>
      </c>
    </row>
    <row r="69" spans="1:29" ht="15" x14ac:dyDescent="0.2">
      <c r="A69" s="189"/>
      <c r="B69" s="197"/>
      <c r="C69" s="17" t="s">
        <v>36</v>
      </c>
      <c r="D69" s="18" t="e">
        <f>D16</f>
        <v>#REF!</v>
      </c>
      <c r="E69" s="19" t="e">
        <f>#REF!</f>
        <v>#REF!</v>
      </c>
      <c r="F69" s="20" t="e">
        <f>#REF!</f>
        <v>#REF!</v>
      </c>
      <c r="G69" s="20" t="e">
        <f>#REF!</f>
        <v>#REF!</v>
      </c>
      <c r="H69" s="20" t="e">
        <f>#REF!</f>
        <v>#REF!</v>
      </c>
      <c r="I69" s="20" t="e">
        <f>#REF!</f>
        <v>#REF!</v>
      </c>
      <c r="J69" s="20" t="e">
        <f>#REF!</f>
        <v>#REF!</v>
      </c>
      <c r="K69" s="20" t="e">
        <f>#REF!</f>
        <v>#REF!</v>
      </c>
      <c r="L69" s="20" t="e">
        <f>#REF!</f>
        <v>#REF!</v>
      </c>
      <c r="M69" s="20" t="e">
        <f>#REF!</f>
        <v>#REF!</v>
      </c>
      <c r="N69" s="20" t="e">
        <f>#REF!</f>
        <v>#REF!</v>
      </c>
      <c r="O69" s="20" t="e">
        <f>#REF!</f>
        <v>#REF!</v>
      </c>
      <c r="P69" s="20" t="e">
        <f>#REF!</f>
        <v>#REF!</v>
      </c>
      <c r="Q69" s="20" t="e">
        <f>#REF!</f>
        <v>#REF!</v>
      </c>
      <c r="R69" s="20" t="e">
        <f>#REF!</f>
        <v>#REF!</v>
      </c>
      <c r="S69" s="20" t="e">
        <f>#REF!</f>
        <v>#REF!</v>
      </c>
      <c r="T69" s="20" t="e">
        <f>#REF!</f>
        <v>#REF!</v>
      </c>
      <c r="U69" s="20" t="e">
        <f>#REF!</f>
        <v>#REF!</v>
      </c>
      <c r="V69" s="20" t="e">
        <f>#REF!</f>
        <v>#REF!</v>
      </c>
      <c r="W69" s="20" t="e">
        <f>#REF!</f>
        <v>#REF!</v>
      </c>
      <c r="X69" s="20" t="e">
        <f>#REF!</f>
        <v>#REF!</v>
      </c>
      <c r="Y69" s="20" t="e">
        <f>#REF!</f>
        <v>#REF!</v>
      </c>
      <c r="Z69" s="20" t="e">
        <f>#REF!</f>
        <v>#REF!</v>
      </c>
      <c r="AA69" s="20" t="e">
        <f>#REF!</f>
        <v>#REF!</v>
      </c>
      <c r="AB69" s="21" t="e">
        <f>#REF!</f>
        <v>#REF!</v>
      </c>
      <c r="AC69" s="12" t="e">
        <f>+SUM(E69:AB69)*D69</f>
        <v>#REF!</v>
      </c>
    </row>
    <row r="70" spans="1:29" ht="15" x14ac:dyDescent="0.2">
      <c r="A70" s="189"/>
      <c r="B70" s="197"/>
      <c r="C70" s="22" t="s">
        <v>37</v>
      </c>
      <c r="D70" s="23" t="e">
        <f>D17</f>
        <v>#REF!</v>
      </c>
      <c r="E70" s="24" t="e">
        <f>#REF!</f>
        <v>#REF!</v>
      </c>
      <c r="F70" s="25" t="e">
        <f>#REF!</f>
        <v>#REF!</v>
      </c>
      <c r="G70" s="25" t="e">
        <f>#REF!</f>
        <v>#REF!</v>
      </c>
      <c r="H70" s="25" t="e">
        <f>#REF!</f>
        <v>#REF!</v>
      </c>
      <c r="I70" s="25" t="e">
        <f>#REF!</f>
        <v>#REF!</v>
      </c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 t="e">
        <f>#REF!</f>
        <v>#REF!</v>
      </c>
      <c r="Q70" s="25" t="e">
        <f>#REF!</f>
        <v>#REF!</v>
      </c>
      <c r="R70" s="25" t="e">
        <f>#REF!</f>
        <v>#REF!</v>
      </c>
      <c r="S70" s="25" t="e">
        <f>#REF!</f>
        <v>#REF!</v>
      </c>
      <c r="T70" s="25" t="e">
        <f>#REF!</f>
        <v>#REF!</v>
      </c>
      <c r="U70" s="25" t="e">
        <f>#REF!</f>
        <v>#REF!</v>
      </c>
      <c r="V70" s="25" t="e">
        <f>#REF!</f>
        <v>#REF!</v>
      </c>
      <c r="W70" s="25" t="e">
        <f>#REF!</f>
        <v>#REF!</v>
      </c>
      <c r="X70" s="25" t="e">
        <f>#REF!</f>
        <v>#REF!</v>
      </c>
      <c r="Y70" s="25" t="e">
        <f>#REF!</f>
        <v>#REF!</v>
      </c>
      <c r="Z70" s="25" t="e">
        <f>#REF!</f>
        <v>#REF!</v>
      </c>
      <c r="AA70" s="25" t="e">
        <f>#REF!</f>
        <v>#REF!</v>
      </c>
      <c r="AB70" s="26" t="e">
        <f>#REF!</f>
        <v>#REF!</v>
      </c>
      <c r="AC70" s="12" t="e">
        <f>+SUM(E70:AB70)*D70</f>
        <v>#REF!</v>
      </c>
    </row>
    <row r="71" spans="1:29" ht="15" thickBot="1" x14ac:dyDescent="0.25">
      <c r="A71" s="190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49">SUMPRODUCT($D68:$D70,F68:F70)</f>
        <v>#REF!</v>
      </c>
      <c r="G71" s="29" t="e">
        <f t="shared" si="49"/>
        <v>#REF!</v>
      </c>
      <c r="H71" s="29" t="e">
        <f t="shared" si="49"/>
        <v>#REF!</v>
      </c>
      <c r="I71" s="29" t="e">
        <f t="shared" si="49"/>
        <v>#REF!</v>
      </c>
      <c r="J71" s="29" t="e">
        <f t="shared" si="49"/>
        <v>#REF!</v>
      </c>
      <c r="K71" s="29" t="e">
        <f t="shared" si="49"/>
        <v>#REF!</v>
      </c>
      <c r="L71" s="29" t="e">
        <f t="shared" si="49"/>
        <v>#REF!</v>
      </c>
      <c r="M71" s="29" t="e">
        <f t="shared" si="49"/>
        <v>#REF!</v>
      </c>
      <c r="N71" s="29" t="e">
        <f t="shared" si="49"/>
        <v>#REF!</v>
      </c>
      <c r="O71" s="29" t="e">
        <f t="shared" si="49"/>
        <v>#REF!</v>
      </c>
      <c r="P71" s="29" t="e">
        <f t="shared" si="49"/>
        <v>#REF!</v>
      </c>
      <c r="Q71" s="29" t="e">
        <f t="shared" si="49"/>
        <v>#REF!</v>
      </c>
      <c r="R71" s="29" t="e">
        <f t="shared" si="49"/>
        <v>#REF!</v>
      </c>
      <c r="S71" s="29" t="e">
        <f t="shared" si="49"/>
        <v>#REF!</v>
      </c>
      <c r="T71" s="29" t="e">
        <f t="shared" si="49"/>
        <v>#REF!</v>
      </c>
      <c r="U71" s="29" t="e">
        <f t="shared" si="49"/>
        <v>#REF!</v>
      </c>
      <c r="V71" s="29" t="e">
        <f t="shared" si="49"/>
        <v>#REF!</v>
      </c>
      <c r="W71" s="29" t="e">
        <f t="shared" si="49"/>
        <v>#REF!</v>
      </c>
      <c r="X71" s="29" t="e">
        <f t="shared" si="49"/>
        <v>#REF!</v>
      </c>
      <c r="Y71" s="29" t="e">
        <f t="shared" si="49"/>
        <v>#REF!</v>
      </c>
      <c r="Z71" s="29" t="e">
        <f t="shared" si="49"/>
        <v>#REF!</v>
      </c>
      <c r="AA71" s="29" t="e">
        <f t="shared" si="49"/>
        <v>#REF!</v>
      </c>
      <c r="AB71" s="29" t="e">
        <f t="shared" si="49"/>
        <v>#REF!</v>
      </c>
      <c r="AC71" s="30" t="e">
        <f>+SUM(E71:AB71)</f>
        <v>#REF!</v>
      </c>
    </row>
    <row r="72" spans="1:29" ht="15" x14ac:dyDescent="0.2">
      <c r="A72" s="188" t="e">
        <f t="shared" ref="A72" si="50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5" t="e">
        <f>#REF!</f>
        <v>#REF!</v>
      </c>
      <c r="G72" s="15" t="e">
        <f>#REF!</f>
        <v>#REF!</v>
      </c>
      <c r="H72" s="15" t="e">
        <f>#REF!</f>
        <v>#REF!</v>
      </c>
      <c r="I72" s="15" t="e">
        <f>#REF!</f>
        <v>#REF!</v>
      </c>
      <c r="J72" s="15" t="e">
        <f>#REF!</f>
        <v>#REF!</v>
      </c>
      <c r="K72" s="15" t="e">
        <f>#REF!</f>
        <v>#REF!</v>
      </c>
      <c r="L72" s="15" t="e">
        <f>#REF!</f>
        <v>#REF!</v>
      </c>
      <c r="M72" s="15" t="e">
        <f>#REF!</f>
        <v>#REF!</v>
      </c>
      <c r="N72" s="15" t="e">
        <f>#REF!</f>
        <v>#REF!</v>
      </c>
      <c r="O72" s="15" t="e">
        <f>#REF!</f>
        <v>#REF!</v>
      </c>
      <c r="P72" s="15" t="e">
        <f>#REF!</f>
        <v>#REF!</v>
      </c>
      <c r="Q72" s="15" t="e">
        <f>#REF!</f>
        <v>#REF!</v>
      </c>
      <c r="R72" s="15" t="e">
        <f>#REF!</f>
        <v>#REF!</v>
      </c>
      <c r="S72" s="15" t="e">
        <f>#REF!</f>
        <v>#REF!</v>
      </c>
      <c r="T72" s="15" t="e">
        <f>#REF!</f>
        <v>#REF!</v>
      </c>
      <c r="U72" s="15" t="e">
        <f>#REF!</f>
        <v>#REF!</v>
      </c>
      <c r="V72" s="15" t="e">
        <f>#REF!</f>
        <v>#REF!</v>
      </c>
      <c r="W72" s="15" t="e">
        <f>#REF!</f>
        <v>#REF!</v>
      </c>
      <c r="X72" s="15" t="e">
        <f>#REF!</f>
        <v>#REF!</v>
      </c>
      <c r="Y72" s="15" t="e">
        <f>#REF!</f>
        <v>#REF!</v>
      </c>
      <c r="Z72" s="15" t="e">
        <f>#REF!</f>
        <v>#REF!</v>
      </c>
      <c r="AA72" s="15" t="e">
        <f>#REF!</f>
        <v>#REF!</v>
      </c>
      <c r="AB72" s="16" t="e">
        <f>#REF!</f>
        <v>#REF!</v>
      </c>
      <c r="AC72" s="12" t="e">
        <f>+SUM(E72:AB72)*D72</f>
        <v>#REF!</v>
      </c>
    </row>
    <row r="73" spans="1:29" ht="15" x14ac:dyDescent="0.2">
      <c r="A73" s="189"/>
      <c r="B73" s="197"/>
      <c r="C73" s="17" t="s">
        <v>36</v>
      </c>
      <c r="D73" s="18" t="e">
        <f>D20</f>
        <v>#REF!</v>
      </c>
      <c r="E73" s="19" t="e">
        <f>#REF!</f>
        <v>#REF!</v>
      </c>
      <c r="F73" s="20" t="e">
        <f>#REF!</f>
        <v>#REF!</v>
      </c>
      <c r="G73" s="20" t="e">
        <f>#REF!</f>
        <v>#REF!</v>
      </c>
      <c r="H73" s="20" t="e">
        <f>#REF!</f>
        <v>#REF!</v>
      </c>
      <c r="I73" s="20" t="e">
        <f>#REF!</f>
        <v>#REF!</v>
      </c>
      <c r="J73" s="20" t="e">
        <f>#REF!</f>
        <v>#REF!</v>
      </c>
      <c r="K73" s="20" t="e">
        <f>#REF!</f>
        <v>#REF!</v>
      </c>
      <c r="L73" s="20" t="e">
        <f>#REF!</f>
        <v>#REF!</v>
      </c>
      <c r="M73" s="20" t="e">
        <f>#REF!</f>
        <v>#REF!</v>
      </c>
      <c r="N73" s="20" t="e">
        <f>#REF!</f>
        <v>#REF!</v>
      </c>
      <c r="O73" s="20" t="e">
        <f>#REF!</f>
        <v>#REF!</v>
      </c>
      <c r="P73" s="20" t="e">
        <f>#REF!</f>
        <v>#REF!</v>
      </c>
      <c r="Q73" s="20" t="e">
        <f>#REF!</f>
        <v>#REF!</v>
      </c>
      <c r="R73" s="20" t="e">
        <f>#REF!</f>
        <v>#REF!</v>
      </c>
      <c r="S73" s="20" t="e">
        <f>#REF!</f>
        <v>#REF!</v>
      </c>
      <c r="T73" s="20" t="e">
        <f>#REF!</f>
        <v>#REF!</v>
      </c>
      <c r="U73" s="20" t="e">
        <f>#REF!</f>
        <v>#REF!</v>
      </c>
      <c r="V73" s="20" t="e">
        <f>#REF!</f>
        <v>#REF!</v>
      </c>
      <c r="W73" s="20" t="e">
        <f>#REF!</f>
        <v>#REF!</v>
      </c>
      <c r="X73" s="20" t="e">
        <f>#REF!</f>
        <v>#REF!</v>
      </c>
      <c r="Y73" s="20" t="e">
        <f>#REF!</f>
        <v>#REF!</v>
      </c>
      <c r="Z73" s="20" t="e">
        <f>#REF!</f>
        <v>#REF!</v>
      </c>
      <c r="AA73" s="20" t="e">
        <f>#REF!</f>
        <v>#REF!</v>
      </c>
      <c r="AB73" s="21" t="e">
        <f>#REF!</f>
        <v>#REF!</v>
      </c>
      <c r="AC73" s="12" t="e">
        <f>+SUM(E73:AB73)*D73</f>
        <v>#REF!</v>
      </c>
    </row>
    <row r="74" spans="1:29" ht="15" x14ac:dyDescent="0.2">
      <c r="A74" s="189"/>
      <c r="B74" s="197"/>
      <c r="C74" s="22" t="s">
        <v>37</v>
      </c>
      <c r="D74" s="23" t="e">
        <f>D21</f>
        <v>#REF!</v>
      </c>
      <c r="E74" s="24" t="e">
        <f>#REF!</f>
        <v>#REF!</v>
      </c>
      <c r="F74" s="25" t="e">
        <f>#REF!</f>
        <v>#REF!</v>
      </c>
      <c r="G74" s="25" t="e">
        <f>#REF!</f>
        <v>#REF!</v>
      </c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 t="e">
        <f>#REF!</f>
        <v>#REF!</v>
      </c>
      <c r="Q74" s="25" t="e">
        <f>#REF!</f>
        <v>#REF!</v>
      </c>
      <c r="R74" s="25" t="e">
        <f>#REF!</f>
        <v>#REF!</v>
      </c>
      <c r="S74" s="25" t="e">
        <f>#REF!</f>
        <v>#REF!</v>
      </c>
      <c r="T74" s="25" t="e">
        <f>#REF!</f>
        <v>#REF!</v>
      </c>
      <c r="U74" s="25" t="e">
        <f>#REF!</f>
        <v>#REF!</v>
      </c>
      <c r="V74" s="25" t="e">
        <f>#REF!</f>
        <v>#REF!</v>
      </c>
      <c r="W74" s="25" t="e">
        <f>#REF!</f>
        <v>#REF!</v>
      </c>
      <c r="X74" s="25" t="e">
        <f>#REF!</f>
        <v>#REF!</v>
      </c>
      <c r="Y74" s="25" t="e">
        <f>#REF!</f>
        <v>#REF!</v>
      </c>
      <c r="Z74" s="25" t="e">
        <f>#REF!</f>
        <v>#REF!</v>
      </c>
      <c r="AA74" s="25" t="e">
        <f>#REF!</f>
        <v>#REF!</v>
      </c>
      <c r="AB74" s="26" t="e">
        <f>#REF!</f>
        <v>#REF!</v>
      </c>
      <c r="AC74" s="12" t="e">
        <f>+SUM(E74:AB74)*D74</f>
        <v>#REF!</v>
      </c>
    </row>
    <row r="75" spans="1:29" ht="15" thickBot="1" x14ac:dyDescent="0.25">
      <c r="A75" s="190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1">SUMPRODUCT($D72:$D74,F72:F74)</f>
        <v>#REF!</v>
      </c>
      <c r="G75" s="29" t="e">
        <f t="shared" si="51"/>
        <v>#REF!</v>
      </c>
      <c r="H75" s="29" t="e">
        <f t="shared" si="51"/>
        <v>#REF!</v>
      </c>
      <c r="I75" s="29" t="e">
        <f t="shared" si="51"/>
        <v>#REF!</v>
      </c>
      <c r="J75" s="29" t="e">
        <f t="shared" si="51"/>
        <v>#REF!</v>
      </c>
      <c r="K75" s="29" t="e">
        <f t="shared" si="51"/>
        <v>#REF!</v>
      </c>
      <c r="L75" s="29" t="e">
        <f t="shared" si="51"/>
        <v>#REF!</v>
      </c>
      <c r="M75" s="29" t="e">
        <f t="shared" si="51"/>
        <v>#REF!</v>
      </c>
      <c r="N75" s="29" t="e">
        <f t="shared" si="51"/>
        <v>#REF!</v>
      </c>
      <c r="O75" s="29" t="e">
        <f t="shared" si="51"/>
        <v>#REF!</v>
      </c>
      <c r="P75" s="29" t="e">
        <f t="shared" si="51"/>
        <v>#REF!</v>
      </c>
      <c r="Q75" s="29" t="e">
        <f t="shared" si="51"/>
        <v>#REF!</v>
      </c>
      <c r="R75" s="29" t="e">
        <f t="shared" si="51"/>
        <v>#REF!</v>
      </c>
      <c r="S75" s="29" t="e">
        <f t="shared" si="51"/>
        <v>#REF!</v>
      </c>
      <c r="T75" s="29" t="e">
        <f t="shared" si="51"/>
        <v>#REF!</v>
      </c>
      <c r="U75" s="29" t="e">
        <f t="shared" si="51"/>
        <v>#REF!</v>
      </c>
      <c r="V75" s="29" t="e">
        <f t="shared" si="51"/>
        <v>#REF!</v>
      </c>
      <c r="W75" s="29" t="e">
        <f t="shared" si="51"/>
        <v>#REF!</v>
      </c>
      <c r="X75" s="29" t="e">
        <f t="shared" si="51"/>
        <v>#REF!</v>
      </c>
      <c r="Y75" s="29" t="e">
        <f t="shared" si="51"/>
        <v>#REF!</v>
      </c>
      <c r="Z75" s="29" t="e">
        <f t="shared" si="51"/>
        <v>#REF!</v>
      </c>
      <c r="AA75" s="29" t="e">
        <f t="shared" si="51"/>
        <v>#REF!</v>
      </c>
      <c r="AB75" s="29" t="e">
        <f t="shared" si="51"/>
        <v>#REF!</v>
      </c>
      <c r="AC75" s="30" t="e">
        <f>+SUM(E75:AB75)</f>
        <v>#REF!</v>
      </c>
    </row>
    <row r="76" spans="1:29" ht="15" x14ac:dyDescent="0.2">
      <c r="A76" s="188" t="e">
        <f t="shared" ref="A76" si="52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5" t="e">
        <f>#REF!</f>
        <v>#REF!</v>
      </c>
      <c r="G76" s="15" t="e">
        <f>#REF!</f>
        <v>#REF!</v>
      </c>
      <c r="H76" s="15" t="e">
        <f>#REF!</f>
        <v>#REF!</v>
      </c>
      <c r="I76" s="15" t="e">
        <f>#REF!</f>
        <v>#REF!</v>
      </c>
      <c r="J76" s="15" t="e">
        <f>#REF!</f>
        <v>#REF!</v>
      </c>
      <c r="K76" s="15" t="e">
        <f>#REF!</f>
        <v>#REF!</v>
      </c>
      <c r="L76" s="15" t="e">
        <f>#REF!</f>
        <v>#REF!</v>
      </c>
      <c r="M76" s="15" t="e">
        <f>#REF!</f>
        <v>#REF!</v>
      </c>
      <c r="N76" s="15" t="e">
        <f>#REF!</f>
        <v>#REF!</v>
      </c>
      <c r="O76" s="15" t="e">
        <f>#REF!</f>
        <v>#REF!</v>
      </c>
      <c r="P76" s="15" t="e">
        <f>#REF!</f>
        <v>#REF!</v>
      </c>
      <c r="Q76" s="15" t="e">
        <f>#REF!</f>
        <v>#REF!</v>
      </c>
      <c r="R76" s="15" t="e">
        <f>#REF!</f>
        <v>#REF!</v>
      </c>
      <c r="S76" s="15" t="e">
        <f>#REF!</f>
        <v>#REF!</v>
      </c>
      <c r="T76" s="15" t="e">
        <f>#REF!</f>
        <v>#REF!</v>
      </c>
      <c r="U76" s="15" t="e">
        <f>#REF!</f>
        <v>#REF!</v>
      </c>
      <c r="V76" s="15" t="e">
        <f>#REF!</f>
        <v>#REF!</v>
      </c>
      <c r="W76" s="15" t="e">
        <f>#REF!</f>
        <v>#REF!</v>
      </c>
      <c r="X76" s="15" t="e">
        <f>#REF!</f>
        <v>#REF!</v>
      </c>
      <c r="Y76" s="15" t="e">
        <f>#REF!</f>
        <v>#REF!</v>
      </c>
      <c r="Z76" s="15" t="e">
        <f>#REF!</f>
        <v>#REF!</v>
      </c>
      <c r="AA76" s="15" t="e">
        <f>#REF!</f>
        <v>#REF!</v>
      </c>
      <c r="AB76" s="16" t="e">
        <f>#REF!</f>
        <v>#REF!</v>
      </c>
      <c r="AC76" s="12" t="e">
        <f>+SUM(E76:AB76)*D76</f>
        <v>#REF!</v>
      </c>
    </row>
    <row r="77" spans="1:29" ht="15" x14ac:dyDescent="0.2">
      <c r="A77" s="189"/>
      <c r="B77" s="197"/>
      <c r="C77" s="17" t="s">
        <v>36</v>
      </c>
      <c r="D77" s="18" t="e">
        <f>D24</f>
        <v>#REF!</v>
      </c>
      <c r="E77" s="19" t="e">
        <f>#REF!</f>
        <v>#REF!</v>
      </c>
      <c r="F77" s="20" t="e">
        <f>#REF!</f>
        <v>#REF!</v>
      </c>
      <c r="G77" s="20" t="e">
        <f>#REF!</f>
        <v>#REF!</v>
      </c>
      <c r="H77" s="20" t="e">
        <f>#REF!</f>
        <v>#REF!</v>
      </c>
      <c r="I77" s="20" t="e">
        <f>#REF!</f>
        <v>#REF!</v>
      </c>
      <c r="J77" s="20" t="e">
        <f>#REF!</f>
        <v>#REF!</v>
      </c>
      <c r="K77" s="20" t="e">
        <f>#REF!</f>
        <v>#REF!</v>
      </c>
      <c r="L77" s="20" t="e">
        <f>#REF!</f>
        <v>#REF!</v>
      </c>
      <c r="M77" s="20" t="e">
        <f>#REF!</f>
        <v>#REF!</v>
      </c>
      <c r="N77" s="20" t="e">
        <f>#REF!</f>
        <v>#REF!</v>
      </c>
      <c r="O77" s="20" t="e">
        <f>#REF!</f>
        <v>#REF!</v>
      </c>
      <c r="P77" s="20" t="e">
        <f>#REF!</f>
        <v>#REF!</v>
      </c>
      <c r="Q77" s="20" t="e">
        <f>#REF!</f>
        <v>#REF!</v>
      </c>
      <c r="R77" s="20" t="e">
        <f>#REF!</f>
        <v>#REF!</v>
      </c>
      <c r="S77" s="20" t="e">
        <f>#REF!</f>
        <v>#REF!</v>
      </c>
      <c r="T77" s="20" t="e">
        <f>#REF!</f>
        <v>#REF!</v>
      </c>
      <c r="U77" s="20" t="e">
        <f>#REF!</f>
        <v>#REF!</v>
      </c>
      <c r="V77" s="20" t="e">
        <f>#REF!</f>
        <v>#REF!</v>
      </c>
      <c r="W77" s="20" t="e">
        <f>#REF!</f>
        <v>#REF!</v>
      </c>
      <c r="X77" s="20" t="e">
        <f>#REF!</f>
        <v>#REF!</v>
      </c>
      <c r="Y77" s="20" t="e">
        <f>#REF!</f>
        <v>#REF!</v>
      </c>
      <c r="Z77" s="20" t="e">
        <f>#REF!</f>
        <v>#REF!</v>
      </c>
      <c r="AA77" s="20" t="e">
        <f>#REF!</f>
        <v>#REF!</v>
      </c>
      <c r="AB77" s="21" t="e">
        <f>#REF!</f>
        <v>#REF!</v>
      </c>
      <c r="AC77" s="12" t="e">
        <f>+SUM(E77:AB77)*D77</f>
        <v>#REF!</v>
      </c>
    </row>
    <row r="78" spans="1:29" ht="15" x14ac:dyDescent="0.2">
      <c r="A78" s="189"/>
      <c r="B78" s="197"/>
      <c r="C78" s="22" t="s">
        <v>37</v>
      </c>
      <c r="D78" s="23" t="e">
        <f>D25</f>
        <v>#REF!</v>
      </c>
      <c r="E78" s="24" t="e">
        <f>#REF!</f>
        <v>#REF!</v>
      </c>
      <c r="F78" s="25" t="e">
        <f>#REF!</f>
        <v>#REF!</v>
      </c>
      <c r="G78" s="25" t="e">
        <f>#REF!</f>
        <v>#REF!</v>
      </c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 t="e">
        <f>#REF!</f>
        <v>#REF!</v>
      </c>
      <c r="Q78" s="25" t="e">
        <f>#REF!</f>
        <v>#REF!</v>
      </c>
      <c r="R78" s="25" t="e">
        <f>#REF!</f>
        <v>#REF!</v>
      </c>
      <c r="S78" s="25" t="e">
        <f>#REF!</f>
        <v>#REF!</v>
      </c>
      <c r="T78" s="25" t="e">
        <f>#REF!</f>
        <v>#REF!</v>
      </c>
      <c r="U78" s="25" t="e">
        <f>#REF!</f>
        <v>#REF!</v>
      </c>
      <c r="V78" s="25" t="e">
        <f>#REF!</f>
        <v>#REF!</v>
      </c>
      <c r="W78" s="25" t="e">
        <f>#REF!</f>
        <v>#REF!</v>
      </c>
      <c r="X78" s="25" t="e">
        <f>#REF!</f>
        <v>#REF!</v>
      </c>
      <c r="Y78" s="25" t="e">
        <f>#REF!</f>
        <v>#REF!</v>
      </c>
      <c r="Z78" s="25" t="e">
        <f>#REF!</f>
        <v>#REF!</v>
      </c>
      <c r="AA78" s="25" t="e">
        <f>#REF!</f>
        <v>#REF!</v>
      </c>
      <c r="AB78" s="26" t="e">
        <f>#REF!</f>
        <v>#REF!</v>
      </c>
      <c r="AC78" s="12" t="e">
        <f>+SUM(E78:AB78)*D78</f>
        <v>#REF!</v>
      </c>
    </row>
    <row r="79" spans="1:29" ht="15" thickBot="1" x14ac:dyDescent="0.25">
      <c r="A79" s="190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3">SUMPRODUCT($D76:$D78,F76:F78)</f>
        <v>#REF!</v>
      </c>
      <c r="G79" s="29" t="e">
        <f t="shared" si="53"/>
        <v>#REF!</v>
      </c>
      <c r="H79" s="29" t="e">
        <f t="shared" si="53"/>
        <v>#REF!</v>
      </c>
      <c r="I79" s="29" t="e">
        <f t="shared" si="53"/>
        <v>#REF!</v>
      </c>
      <c r="J79" s="29" t="e">
        <f t="shared" si="53"/>
        <v>#REF!</v>
      </c>
      <c r="K79" s="29" t="e">
        <f t="shared" si="53"/>
        <v>#REF!</v>
      </c>
      <c r="L79" s="29" t="e">
        <f t="shared" si="53"/>
        <v>#REF!</v>
      </c>
      <c r="M79" s="29" t="e">
        <f t="shared" si="53"/>
        <v>#REF!</v>
      </c>
      <c r="N79" s="29" t="e">
        <f t="shared" si="53"/>
        <v>#REF!</v>
      </c>
      <c r="O79" s="29" t="e">
        <f t="shared" si="53"/>
        <v>#REF!</v>
      </c>
      <c r="P79" s="29" t="e">
        <f t="shared" si="53"/>
        <v>#REF!</v>
      </c>
      <c r="Q79" s="29" t="e">
        <f t="shared" si="53"/>
        <v>#REF!</v>
      </c>
      <c r="R79" s="29" t="e">
        <f t="shared" si="53"/>
        <v>#REF!</v>
      </c>
      <c r="S79" s="29" t="e">
        <f t="shared" si="53"/>
        <v>#REF!</v>
      </c>
      <c r="T79" s="29" t="e">
        <f t="shared" si="53"/>
        <v>#REF!</v>
      </c>
      <c r="U79" s="29" t="e">
        <f t="shared" si="53"/>
        <v>#REF!</v>
      </c>
      <c r="V79" s="29" t="e">
        <f t="shared" si="53"/>
        <v>#REF!</v>
      </c>
      <c r="W79" s="29" t="e">
        <f t="shared" si="53"/>
        <v>#REF!</v>
      </c>
      <c r="X79" s="29" t="e">
        <f t="shared" si="53"/>
        <v>#REF!</v>
      </c>
      <c r="Y79" s="29" t="e">
        <f t="shared" si="53"/>
        <v>#REF!</v>
      </c>
      <c r="Z79" s="29" t="e">
        <f t="shared" si="53"/>
        <v>#REF!</v>
      </c>
      <c r="AA79" s="29" t="e">
        <f t="shared" si="53"/>
        <v>#REF!</v>
      </c>
      <c r="AB79" s="29" t="e">
        <f t="shared" si="53"/>
        <v>#REF!</v>
      </c>
      <c r="AC79" s="30" t="e">
        <f>+SUM(E79:AB79)</f>
        <v>#REF!</v>
      </c>
    </row>
    <row r="80" spans="1:29" ht="15" x14ac:dyDescent="0.2">
      <c r="A80" s="188" t="e">
        <f t="shared" ref="A80" si="54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5" t="e">
        <f>#REF!</f>
        <v>#REF!</v>
      </c>
      <c r="G80" s="15" t="e">
        <f>#REF!</f>
        <v>#REF!</v>
      </c>
      <c r="H80" s="15" t="e">
        <f>#REF!</f>
        <v>#REF!</v>
      </c>
      <c r="I80" s="15" t="e">
        <f>#REF!</f>
        <v>#REF!</v>
      </c>
      <c r="J80" s="15" t="e">
        <f>#REF!</f>
        <v>#REF!</v>
      </c>
      <c r="K80" s="15" t="e">
        <f>#REF!</f>
        <v>#REF!</v>
      </c>
      <c r="L80" s="15" t="e">
        <f>#REF!</f>
        <v>#REF!</v>
      </c>
      <c r="M80" s="15" t="e">
        <f>#REF!</f>
        <v>#REF!</v>
      </c>
      <c r="N80" s="15" t="e">
        <f>#REF!</f>
        <v>#REF!</v>
      </c>
      <c r="O80" s="15" t="e">
        <f>#REF!</f>
        <v>#REF!</v>
      </c>
      <c r="P80" s="15" t="e">
        <f>#REF!</f>
        <v>#REF!</v>
      </c>
      <c r="Q80" s="15" t="e">
        <f>#REF!</f>
        <v>#REF!</v>
      </c>
      <c r="R80" s="15" t="e">
        <f>#REF!</f>
        <v>#REF!</v>
      </c>
      <c r="S80" s="15" t="e">
        <f>#REF!</f>
        <v>#REF!</v>
      </c>
      <c r="T80" s="15" t="e">
        <f>#REF!</f>
        <v>#REF!</v>
      </c>
      <c r="U80" s="15" t="e">
        <f>#REF!</f>
        <v>#REF!</v>
      </c>
      <c r="V80" s="15" t="e">
        <f>#REF!</f>
        <v>#REF!</v>
      </c>
      <c r="W80" s="15" t="e">
        <f>#REF!</f>
        <v>#REF!</v>
      </c>
      <c r="X80" s="15" t="e">
        <f>#REF!</f>
        <v>#REF!</v>
      </c>
      <c r="Y80" s="15" t="e">
        <f>#REF!</f>
        <v>#REF!</v>
      </c>
      <c r="Z80" s="15" t="e">
        <f>#REF!</f>
        <v>#REF!</v>
      </c>
      <c r="AA80" s="15" t="e">
        <f>#REF!</f>
        <v>#REF!</v>
      </c>
      <c r="AB80" s="16" t="e">
        <f>#REF!</f>
        <v>#REF!</v>
      </c>
      <c r="AC80" s="12" t="e">
        <f>+SUM(E80:AB80)*D80</f>
        <v>#REF!</v>
      </c>
    </row>
    <row r="81" spans="1:29" ht="15" x14ac:dyDescent="0.2">
      <c r="A81" s="189"/>
      <c r="B81" s="197"/>
      <c r="C81" s="17" t="s">
        <v>36</v>
      </c>
      <c r="D81" s="18" t="e">
        <f>+D28</f>
        <v>#REF!</v>
      </c>
      <c r="E81" s="19" t="e">
        <f>#REF!</f>
        <v>#REF!</v>
      </c>
      <c r="F81" s="20" t="e">
        <f>#REF!</f>
        <v>#REF!</v>
      </c>
      <c r="G81" s="20" t="e">
        <f>#REF!</f>
        <v>#REF!</v>
      </c>
      <c r="H81" s="20" t="e">
        <f>#REF!</f>
        <v>#REF!</v>
      </c>
      <c r="I81" s="20" t="e">
        <f>#REF!</f>
        <v>#REF!</v>
      </c>
      <c r="J81" s="20" t="e">
        <f>#REF!</f>
        <v>#REF!</v>
      </c>
      <c r="K81" s="20" t="e">
        <f>#REF!</f>
        <v>#REF!</v>
      </c>
      <c r="L81" s="20" t="e">
        <f>#REF!</f>
        <v>#REF!</v>
      </c>
      <c r="M81" s="20" t="e">
        <f>#REF!</f>
        <v>#REF!</v>
      </c>
      <c r="N81" s="20" t="e">
        <f>#REF!</f>
        <v>#REF!</v>
      </c>
      <c r="O81" s="20" t="e">
        <f>#REF!</f>
        <v>#REF!</v>
      </c>
      <c r="P81" s="20" t="e">
        <f>#REF!</f>
        <v>#REF!</v>
      </c>
      <c r="Q81" s="20" t="e">
        <f>#REF!</f>
        <v>#REF!</v>
      </c>
      <c r="R81" s="20" t="e">
        <f>#REF!</f>
        <v>#REF!</v>
      </c>
      <c r="S81" s="20" t="e">
        <f>#REF!</f>
        <v>#REF!</v>
      </c>
      <c r="T81" s="20" t="e">
        <f>#REF!</f>
        <v>#REF!</v>
      </c>
      <c r="U81" s="20" t="e">
        <f>#REF!</f>
        <v>#REF!</v>
      </c>
      <c r="V81" s="20" t="e">
        <f>#REF!</f>
        <v>#REF!</v>
      </c>
      <c r="W81" s="20" t="e">
        <f>#REF!</f>
        <v>#REF!</v>
      </c>
      <c r="X81" s="20" t="e">
        <f>#REF!</f>
        <v>#REF!</v>
      </c>
      <c r="Y81" s="20" t="e">
        <f>#REF!</f>
        <v>#REF!</v>
      </c>
      <c r="Z81" s="20" t="e">
        <f>#REF!</f>
        <v>#REF!</v>
      </c>
      <c r="AA81" s="20" t="e">
        <f>#REF!</f>
        <v>#REF!</v>
      </c>
      <c r="AB81" s="21" t="e">
        <f>#REF!</f>
        <v>#REF!</v>
      </c>
      <c r="AC81" s="12" t="e">
        <f>+SUM(E81:AB81)*D81</f>
        <v>#REF!</v>
      </c>
    </row>
    <row r="82" spans="1:29" ht="15" x14ac:dyDescent="0.2">
      <c r="A82" s="189"/>
      <c r="B82" s="197"/>
      <c r="C82" s="22" t="s">
        <v>37</v>
      </c>
      <c r="D82" s="23" t="e">
        <f>+D29</f>
        <v>#REF!</v>
      </c>
      <c r="E82" s="24" t="e">
        <f>#REF!</f>
        <v>#REF!</v>
      </c>
      <c r="F82" s="25" t="e">
        <f>#REF!</f>
        <v>#REF!</v>
      </c>
      <c r="G82" s="25" t="e">
        <f>#REF!</f>
        <v>#REF!</v>
      </c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 t="e">
        <f>#REF!</f>
        <v>#REF!</v>
      </c>
      <c r="Q82" s="25" t="e">
        <f>#REF!</f>
        <v>#REF!</v>
      </c>
      <c r="R82" s="25" t="e">
        <f>#REF!</f>
        <v>#REF!</v>
      </c>
      <c r="S82" s="25" t="e">
        <f>#REF!</f>
        <v>#REF!</v>
      </c>
      <c r="T82" s="25" t="e">
        <f>#REF!</f>
        <v>#REF!</v>
      </c>
      <c r="U82" s="25" t="e">
        <f>#REF!</f>
        <v>#REF!</v>
      </c>
      <c r="V82" s="25" t="e">
        <f>#REF!</f>
        <v>#REF!</v>
      </c>
      <c r="W82" s="25" t="e">
        <f>#REF!</f>
        <v>#REF!</v>
      </c>
      <c r="X82" s="25" t="e">
        <f>#REF!</f>
        <v>#REF!</v>
      </c>
      <c r="Y82" s="25" t="e">
        <f>#REF!</f>
        <v>#REF!</v>
      </c>
      <c r="Z82" s="25" t="e">
        <f>#REF!</f>
        <v>#REF!</v>
      </c>
      <c r="AA82" s="25" t="e">
        <f>#REF!</f>
        <v>#REF!</v>
      </c>
      <c r="AB82" s="26" t="e">
        <f>#REF!</f>
        <v>#REF!</v>
      </c>
      <c r="AC82" s="12" t="e">
        <f>+SUM(E82:AB82)*D82</f>
        <v>#REF!</v>
      </c>
    </row>
    <row r="83" spans="1:29" ht="15" thickBot="1" x14ac:dyDescent="0.25">
      <c r="A83" s="190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5">SUMPRODUCT($D80:$D82,F80:F82)</f>
        <v>#REF!</v>
      </c>
      <c r="G83" s="29" t="e">
        <f t="shared" si="55"/>
        <v>#REF!</v>
      </c>
      <c r="H83" s="29" t="e">
        <f t="shared" si="55"/>
        <v>#REF!</v>
      </c>
      <c r="I83" s="29" t="e">
        <f t="shared" si="55"/>
        <v>#REF!</v>
      </c>
      <c r="J83" s="29" t="e">
        <f t="shared" si="55"/>
        <v>#REF!</v>
      </c>
      <c r="K83" s="29" t="e">
        <f t="shared" si="55"/>
        <v>#REF!</v>
      </c>
      <c r="L83" s="29" t="e">
        <f t="shared" si="55"/>
        <v>#REF!</v>
      </c>
      <c r="M83" s="29" t="e">
        <f t="shared" si="55"/>
        <v>#REF!</v>
      </c>
      <c r="N83" s="29" t="e">
        <f t="shared" si="55"/>
        <v>#REF!</v>
      </c>
      <c r="O83" s="29" t="e">
        <f t="shared" si="55"/>
        <v>#REF!</v>
      </c>
      <c r="P83" s="29" t="e">
        <f t="shared" si="55"/>
        <v>#REF!</v>
      </c>
      <c r="Q83" s="29" t="e">
        <f t="shared" si="55"/>
        <v>#REF!</v>
      </c>
      <c r="R83" s="29" t="e">
        <f t="shared" si="55"/>
        <v>#REF!</v>
      </c>
      <c r="S83" s="29" t="e">
        <f t="shared" si="55"/>
        <v>#REF!</v>
      </c>
      <c r="T83" s="29" t="e">
        <f t="shared" si="55"/>
        <v>#REF!</v>
      </c>
      <c r="U83" s="29" t="e">
        <f t="shared" si="55"/>
        <v>#REF!</v>
      </c>
      <c r="V83" s="29" t="e">
        <f t="shared" si="55"/>
        <v>#REF!</v>
      </c>
      <c r="W83" s="29" t="e">
        <f t="shared" si="55"/>
        <v>#REF!</v>
      </c>
      <c r="X83" s="29" t="e">
        <f t="shared" si="55"/>
        <v>#REF!</v>
      </c>
      <c r="Y83" s="29" t="e">
        <f t="shared" si="55"/>
        <v>#REF!</v>
      </c>
      <c r="Z83" s="29" t="e">
        <f t="shared" si="55"/>
        <v>#REF!</v>
      </c>
      <c r="AA83" s="29" t="e">
        <f t="shared" si="55"/>
        <v>#REF!</v>
      </c>
      <c r="AB83" s="29" t="e">
        <f t="shared" si="55"/>
        <v>#REF!</v>
      </c>
      <c r="AC83" s="30" t="e">
        <f>+SUM(E83:AB83)</f>
        <v>#REF!</v>
      </c>
    </row>
    <row r="84" spans="1:29" ht="15" x14ac:dyDescent="0.2">
      <c r="A84" s="188" t="e">
        <f t="shared" ref="A84" si="56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5" t="e">
        <f>#REF!</f>
        <v>#REF!</v>
      </c>
      <c r="G84" s="15" t="e">
        <f>#REF!</f>
        <v>#REF!</v>
      </c>
      <c r="H84" s="15" t="e">
        <f>#REF!</f>
        <v>#REF!</v>
      </c>
      <c r="I84" s="15" t="e">
        <f>#REF!</f>
        <v>#REF!</v>
      </c>
      <c r="J84" s="15" t="e">
        <f>#REF!</f>
        <v>#REF!</v>
      </c>
      <c r="K84" s="15" t="e">
        <f>#REF!</f>
        <v>#REF!</v>
      </c>
      <c r="L84" s="15" t="e">
        <f>#REF!</f>
        <v>#REF!</v>
      </c>
      <c r="M84" s="15" t="e">
        <f>#REF!</f>
        <v>#REF!</v>
      </c>
      <c r="N84" s="15" t="e">
        <f>#REF!</f>
        <v>#REF!</v>
      </c>
      <c r="O84" s="15" t="e">
        <f>#REF!</f>
        <v>#REF!</v>
      </c>
      <c r="P84" s="15" t="e">
        <f>#REF!</f>
        <v>#REF!</v>
      </c>
      <c r="Q84" s="15" t="e">
        <f>#REF!</f>
        <v>#REF!</v>
      </c>
      <c r="R84" s="15" t="e">
        <f>#REF!</f>
        <v>#REF!</v>
      </c>
      <c r="S84" s="15" t="e">
        <f>#REF!</f>
        <v>#REF!</v>
      </c>
      <c r="T84" s="15" t="e">
        <f>#REF!</f>
        <v>#REF!</v>
      </c>
      <c r="U84" s="15" t="e">
        <f>#REF!</f>
        <v>#REF!</v>
      </c>
      <c r="V84" s="15" t="e">
        <f>#REF!</f>
        <v>#REF!</v>
      </c>
      <c r="W84" s="15" t="e">
        <f>#REF!</f>
        <v>#REF!</v>
      </c>
      <c r="X84" s="15" t="e">
        <f>#REF!</f>
        <v>#REF!</v>
      </c>
      <c r="Y84" s="15" t="e">
        <f>#REF!</f>
        <v>#REF!</v>
      </c>
      <c r="Z84" s="15" t="e">
        <f>#REF!</f>
        <v>#REF!</v>
      </c>
      <c r="AA84" s="15" t="e">
        <f>#REF!</f>
        <v>#REF!</v>
      </c>
      <c r="AB84" s="16" t="e">
        <f>#REF!</f>
        <v>#REF!</v>
      </c>
      <c r="AC84" s="12" t="e">
        <f>+SUM(E84:AB84)*D84</f>
        <v>#REF!</v>
      </c>
    </row>
    <row r="85" spans="1:29" ht="15" x14ac:dyDescent="0.2">
      <c r="A85" s="189"/>
      <c r="B85" s="197"/>
      <c r="C85" s="17" t="s">
        <v>36</v>
      </c>
      <c r="D85" s="18" t="e">
        <f>+D32</f>
        <v>#REF!</v>
      </c>
      <c r="E85" s="19" t="e">
        <f>#REF!</f>
        <v>#REF!</v>
      </c>
      <c r="F85" s="20" t="e">
        <f>#REF!</f>
        <v>#REF!</v>
      </c>
      <c r="G85" s="20" t="e">
        <f>#REF!</f>
        <v>#REF!</v>
      </c>
      <c r="H85" s="20" t="e">
        <f>#REF!</f>
        <v>#REF!</v>
      </c>
      <c r="I85" s="20" t="e">
        <f>#REF!</f>
        <v>#REF!</v>
      </c>
      <c r="J85" s="20" t="e">
        <f>#REF!</f>
        <v>#REF!</v>
      </c>
      <c r="K85" s="20" t="e">
        <f>#REF!</f>
        <v>#REF!</v>
      </c>
      <c r="L85" s="20" t="e">
        <f>#REF!</f>
        <v>#REF!</v>
      </c>
      <c r="M85" s="20" t="e">
        <f>#REF!</f>
        <v>#REF!</v>
      </c>
      <c r="N85" s="20" t="e">
        <f>#REF!</f>
        <v>#REF!</v>
      </c>
      <c r="O85" s="20" t="e">
        <f>#REF!</f>
        <v>#REF!</v>
      </c>
      <c r="P85" s="20" t="e">
        <f>#REF!</f>
        <v>#REF!</v>
      </c>
      <c r="Q85" s="20" t="e">
        <f>#REF!</f>
        <v>#REF!</v>
      </c>
      <c r="R85" s="20" t="e">
        <f>#REF!</f>
        <v>#REF!</v>
      </c>
      <c r="S85" s="20" t="e">
        <f>#REF!</f>
        <v>#REF!</v>
      </c>
      <c r="T85" s="20" t="e">
        <f>#REF!</f>
        <v>#REF!</v>
      </c>
      <c r="U85" s="20" t="e">
        <f>#REF!</f>
        <v>#REF!</v>
      </c>
      <c r="V85" s="20" t="e">
        <f>#REF!</f>
        <v>#REF!</v>
      </c>
      <c r="W85" s="20" t="e">
        <f>#REF!</f>
        <v>#REF!</v>
      </c>
      <c r="X85" s="20" t="e">
        <f>#REF!</f>
        <v>#REF!</v>
      </c>
      <c r="Y85" s="20" t="e">
        <f>#REF!</f>
        <v>#REF!</v>
      </c>
      <c r="Z85" s="20" t="e">
        <f>#REF!</f>
        <v>#REF!</v>
      </c>
      <c r="AA85" s="20" t="e">
        <f>#REF!</f>
        <v>#REF!</v>
      </c>
      <c r="AB85" s="21" t="e">
        <f>#REF!</f>
        <v>#REF!</v>
      </c>
      <c r="AC85" s="12" t="e">
        <f>+SUM(E85:AB85)*D85</f>
        <v>#REF!</v>
      </c>
    </row>
    <row r="86" spans="1:29" ht="15" x14ac:dyDescent="0.2">
      <c r="A86" s="189"/>
      <c r="B86" s="197"/>
      <c r="C86" s="22" t="s">
        <v>37</v>
      </c>
      <c r="D86" s="23" t="e">
        <f>+D33</f>
        <v>#REF!</v>
      </c>
      <c r="E86" s="24" t="e">
        <f>#REF!</f>
        <v>#REF!</v>
      </c>
      <c r="F86" s="25" t="e">
        <f>#REF!</f>
        <v>#REF!</v>
      </c>
      <c r="G86" s="25" t="e">
        <f>#REF!</f>
        <v>#REF!</v>
      </c>
      <c r="H86" s="25" t="e">
        <f>#REF!</f>
        <v>#REF!</v>
      </c>
      <c r="I86" s="25" t="e">
        <f>#REF!</f>
        <v>#REF!</v>
      </c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 t="e">
        <f>#REF!</f>
        <v>#REF!</v>
      </c>
      <c r="Q86" s="25" t="e">
        <f>#REF!</f>
        <v>#REF!</v>
      </c>
      <c r="R86" s="25" t="e">
        <f>#REF!</f>
        <v>#REF!</v>
      </c>
      <c r="S86" s="25" t="e">
        <f>#REF!</f>
        <v>#REF!</v>
      </c>
      <c r="T86" s="25" t="e">
        <f>#REF!</f>
        <v>#REF!</v>
      </c>
      <c r="U86" s="25" t="e">
        <f>#REF!</f>
        <v>#REF!</v>
      </c>
      <c r="V86" s="25" t="e">
        <f>#REF!</f>
        <v>#REF!</v>
      </c>
      <c r="W86" s="25" t="e">
        <f>#REF!</f>
        <v>#REF!</v>
      </c>
      <c r="X86" s="25" t="e">
        <f>#REF!</f>
        <v>#REF!</v>
      </c>
      <c r="Y86" s="25" t="e">
        <f>#REF!</f>
        <v>#REF!</v>
      </c>
      <c r="Z86" s="25" t="e">
        <f>#REF!</f>
        <v>#REF!</v>
      </c>
      <c r="AA86" s="25" t="e">
        <f>#REF!</f>
        <v>#REF!</v>
      </c>
      <c r="AB86" s="26" t="e">
        <f>#REF!</f>
        <v>#REF!</v>
      </c>
      <c r="AC86" s="12" t="e">
        <f>+SUM(E86:AB86)*D86</f>
        <v>#REF!</v>
      </c>
    </row>
    <row r="87" spans="1:29" ht="15" thickBot="1" x14ac:dyDescent="0.25">
      <c r="A87" s="190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" si="57">SUMPRODUCT($D84:$D86,F84:F86)</f>
        <v>#REF!</v>
      </c>
      <c r="G87" s="29" t="e">
        <f t="shared" ref="G87" si="58">SUMPRODUCT($D84:$D86,G84:G86)</f>
        <v>#REF!</v>
      </c>
      <c r="H87" s="29" t="e">
        <f t="shared" ref="H87" si="59">SUMPRODUCT($D84:$D86,H84:H86)</f>
        <v>#REF!</v>
      </c>
      <c r="I87" s="29" t="e">
        <f t="shared" ref="I87" si="60">SUMPRODUCT($D84:$D86,I84:I86)</f>
        <v>#REF!</v>
      </c>
      <c r="J87" s="29" t="e">
        <f t="shared" ref="J87" si="61">SUMPRODUCT($D84:$D86,J84:J86)</f>
        <v>#REF!</v>
      </c>
      <c r="K87" s="29" t="e">
        <f t="shared" ref="K87" si="62">SUMPRODUCT($D84:$D86,K84:K86)</f>
        <v>#REF!</v>
      </c>
      <c r="L87" s="29" t="e">
        <f t="shared" ref="L87" si="63">SUMPRODUCT($D84:$D86,L84:L86)</f>
        <v>#REF!</v>
      </c>
      <c r="M87" s="29" t="e">
        <f t="shared" ref="M87" si="64">SUMPRODUCT($D84:$D86,M84:M86)</f>
        <v>#REF!</v>
      </c>
      <c r="N87" s="29" t="e">
        <f t="shared" ref="N87" si="65">SUMPRODUCT($D84:$D86,N84:N86)</f>
        <v>#REF!</v>
      </c>
      <c r="O87" s="29" t="e">
        <f t="shared" ref="O87" si="66">SUMPRODUCT($D84:$D86,O84:O86)</f>
        <v>#REF!</v>
      </c>
      <c r="P87" s="29" t="e">
        <f t="shared" ref="P87" si="67">SUMPRODUCT($D84:$D86,P84:P86)</f>
        <v>#REF!</v>
      </c>
      <c r="Q87" s="29" t="e">
        <f t="shared" ref="Q87" si="68">SUMPRODUCT($D84:$D86,Q84:Q86)</f>
        <v>#REF!</v>
      </c>
      <c r="R87" s="29" t="e">
        <f t="shared" ref="R87" si="69">SUMPRODUCT($D84:$D86,R84:R86)</f>
        <v>#REF!</v>
      </c>
      <c r="S87" s="29" t="e">
        <f t="shared" ref="S87" si="70">SUMPRODUCT($D84:$D86,S84:S86)</f>
        <v>#REF!</v>
      </c>
      <c r="T87" s="29" t="e">
        <f t="shared" ref="T87" si="71">SUMPRODUCT($D84:$D86,T84:T86)</f>
        <v>#REF!</v>
      </c>
      <c r="U87" s="29" t="e">
        <f t="shared" ref="U87" si="72">SUMPRODUCT($D84:$D86,U84:U86)</f>
        <v>#REF!</v>
      </c>
      <c r="V87" s="29" t="e">
        <f t="shared" ref="V87" si="73">SUMPRODUCT($D84:$D86,V84:V86)</f>
        <v>#REF!</v>
      </c>
      <c r="W87" s="29" t="e">
        <f t="shared" ref="W87" si="74">SUMPRODUCT($D84:$D86,W84:W86)</f>
        <v>#REF!</v>
      </c>
      <c r="X87" s="29" t="e">
        <f t="shared" ref="X87" si="75">SUMPRODUCT($D84:$D86,X84:X86)</f>
        <v>#REF!</v>
      </c>
      <c r="Y87" s="29" t="e">
        <f t="shared" ref="Y87" si="76">SUMPRODUCT($D84:$D86,Y84:Y86)</f>
        <v>#REF!</v>
      </c>
      <c r="Z87" s="29" t="e">
        <f t="shared" ref="Z87" si="77">SUMPRODUCT($D84:$D86,Z84:Z86)</f>
        <v>#REF!</v>
      </c>
      <c r="AA87" s="29" t="e">
        <f t="shared" ref="AA87" si="78">SUMPRODUCT($D84:$D86,AA84:AA86)</f>
        <v>#REF!</v>
      </c>
      <c r="AB87" s="29" t="e">
        <f t="shared" ref="AB87" si="79">SUMPRODUCT($D84:$D86,AB84:AB86)</f>
        <v>#REF!</v>
      </c>
      <c r="AC87" s="30" t="e">
        <f>+SUM(E87:AB87)</f>
        <v>#REF!</v>
      </c>
    </row>
    <row r="88" spans="1:29" ht="15" x14ac:dyDescent="0.2">
      <c r="A88" s="188" t="e">
        <f t="shared" ref="A88" si="8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5" t="e">
        <f>#REF!</f>
        <v>#REF!</v>
      </c>
      <c r="G88" s="15" t="e">
        <f>#REF!</f>
        <v>#REF!</v>
      </c>
      <c r="H88" s="15" t="e">
        <f>#REF!</f>
        <v>#REF!</v>
      </c>
      <c r="I88" s="15" t="e">
        <f>#REF!</f>
        <v>#REF!</v>
      </c>
      <c r="J88" s="15" t="e">
        <f>#REF!</f>
        <v>#REF!</v>
      </c>
      <c r="K88" s="15" t="e">
        <f>#REF!</f>
        <v>#REF!</v>
      </c>
      <c r="L88" s="15" t="e">
        <f>#REF!</f>
        <v>#REF!</v>
      </c>
      <c r="M88" s="15" t="e">
        <f>#REF!</f>
        <v>#REF!</v>
      </c>
      <c r="N88" s="15" t="e">
        <f>#REF!</f>
        <v>#REF!</v>
      </c>
      <c r="O88" s="15" t="e">
        <f>#REF!</f>
        <v>#REF!</v>
      </c>
      <c r="P88" s="15" t="e">
        <f>#REF!</f>
        <v>#REF!</v>
      </c>
      <c r="Q88" s="15" t="e">
        <f>#REF!</f>
        <v>#REF!</v>
      </c>
      <c r="R88" s="15" t="e">
        <f>#REF!</f>
        <v>#REF!</v>
      </c>
      <c r="S88" s="15" t="e">
        <f>#REF!</f>
        <v>#REF!</v>
      </c>
      <c r="T88" s="15" t="e">
        <f>#REF!</f>
        <v>#REF!</v>
      </c>
      <c r="U88" s="15" t="e">
        <f>#REF!</f>
        <v>#REF!</v>
      </c>
      <c r="V88" s="15" t="e">
        <f>#REF!</f>
        <v>#REF!</v>
      </c>
      <c r="W88" s="15" t="e">
        <f>#REF!</f>
        <v>#REF!</v>
      </c>
      <c r="X88" s="15" t="e">
        <f>#REF!</f>
        <v>#REF!</v>
      </c>
      <c r="Y88" s="15" t="e">
        <f>#REF!</f>
        <v>#REF!</v>
      </c>
      <c r="Z88" s="15" t="e">
        <f>#REF!</f>
        <v>#REF!</v>
      </c>
      <c r="AA88" s="15" t="e">
        <f>#REF!</f>
        <v>#REF!</v>
      </c>
      <c r="AB88" s="16" t="e">
        <f>#REF!</f>
        <v>#REF!</v>
      </c>
      <c r="AC88" s="12" t="e">
        <f>+SUM(E88:AB88)*D88</f>
        <v>#REF!</v>
      </c>
    </row>
    <row r="89" spans="1:29" ht="15" x14ac:dyDescent="0.2">
      <c r="A89" s="189"/>
      <c r="B89" s="197"/>
      <c r="C89" s="17" t="s">
        <v>36</v>
      </c>
      <c r="D89" s="18" t="e">
        <f>+D36</f>
        <v>#REF!</v>
      </c>
      <c r="E89" s="19" t="e">
        <f>#REF!</f>
        <v>#REF!</v>
      </c>
      <c r="F89" s="20" t="e">
        <f>#REF!</f>
        <v>#REF!</v>
      </c>
      <c r="G89" s="20" t="e">
        <f>#REF!</f>
        <v>#REF!</v>
      </c>
      <c r="H89" s="20" t="e">
        <f>#REF!</f>
        <v>#REF!</v>
      </c>
      <c r="I89" s="20" t="e">
        <f>#REF!</f>
        <v>#REF!</v>
      </c>
      <c r="J89" s="20" t="e">
        <f>#REF!</f>
        <v>#REF!</v>
      </c>
      <c r="K89" s="20" t="e">
        <f>#REF!</f>
        <v>#REF!</v>
      </c>
      <c r="L89" s="20" t="e">
        <f>#REF!</f>
        <v>#REF!</v>
      </c>
      <c r="M89" s="20" t="e">
        <f>#REF!</f>
        <v>#REF!</v>
      </c>
      <c r="N89" s="20" t="e">
        <f>#REF!</f>
        <v>#REF!</v>
      </c>
      <c r="O89" s="20" t="e">
        <f>#REF!</f>
        <v>#REF!</v>
      </c>
      <c r="P89" s="20" t="e">
        <f>#REF!</f>
        <v>#REF!</v>
      </c>
      <c r="Q89" s="20" t="e">
        <f>#REF!</f>
        <v>#REF!</v>
      </c>
      <c r="R89" s="20" t="e">
        <f>#REF!</f>
        <v>#REF!</v>
      </c>
      <c r="S89" s="20" t="e">
        <f>#REF!</f>
        <v>#REF!</v>
      </c>
      <c r="T89" s="20" t="e">
        <f>#REF!</f>
        <v>#REF!</v>
      </c>
      <c r="U89" s="20" t="e">
        <f>#REF!</f>
        <v>#REF!</v>
      </c>
      <c r="V89" s="20" t="e">
        <f>#REF!</f>
        <v>#REF!</v>
      </c>
      <c r="W89" s="20" t="e">
        <f>#REF!</f>
        <v>#REF!</v>
      </c>
      <c r="X89" s="20" t="e">
        <f>#REF!</f>
        <v>#REF!</v>
      </c>
      <c r="Y89" s="20" t="e">
        <f>#REF!</f>
        <v>#REF!</v>
      </c>
      <c r="Z89" s="20" t="e">
        <f>#REF!</f>
        <v>#REF!</v>
      </c>
      <c r="AA89" s="20" t="e">
        <f>#REF!</f>
        <v>#REF!</v>
      </c>
      <c r="AB89" s="21" t="e">
        <f>#REF!</f>
        <v>#REF!</v>
      </c>
      <c r="AC89" s="12" t="e">
        <f>+SUM(E89:AB89)*D89</f>
        <v>#REF!</v>
      </c>
    </row>
    <row r="90" spans="1:29" ht="15" x14ac:dyDescent="0.2">
      <c r="A90" s="189"/>
      <c r="B90" s="197"/>
      <c r="C90" s="22" t="s">
        <v>37</v>
      </c>
      <c r="D90" s="23" t="e">
        <f>+D37</f>
        <v>#REF!</v>
      </c>
      <c r="E90" s="24" t="e">
        <f>#REF!</f>
        <v>#REF!</v>
      </c>
      <c r="F90" s="25" t="e">
        <f>#REF!</f>
        <v>#REF!</v>
      </c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 t="e">
        <f>#REF!</f>
        <v>#REF!</v>
      </c>
      <c r="Q90" s="25" t="e">
        <f>#REF!</f>
        <v>#REF!</v>
      </c>
      <c r="R90" s="25" t="e">
        <f>#REF!</f>
        <v>#REF!</v>
      </c>
      <c r="S90" s="25" t="e">
        <f>#REF!</f>
        <v>#REF!</v>
      </c>
      <c r="T90" s="25" t="e">
        <f>#REF!</f>
        <v>#REF!</v>
      </c>
      <c r="U90" s="25" t="e">
        <f>#REF!</f>
        <v>#REF!</v>
      </c>
      <c r="V90" s="25" t="e">
        <f>#REF!</f>
        <v>#REF!</v>
      </c>
      <c r="W90" s="25" t="e">
        <f>#REF!</f>
        <v>#REF!</v>
      </c>
      <c r="X90" s="25" t="e">
        <f>#REF!</f>
        <v>#REF!</v>
      </c>
      <c r="Y90" s="25" t="e">
        <f>#REF!</f>
        <v>#REF!</v>
      </c>
      <c r="Z90" s="25" t="e">
        <f>#REF!</f>
        <v>#REF!</v>
      </c>
      <c r="AA90" s="25" t="e">
        <f>#REF!</f>
        <v>#REF!</v>
      </c>
      <c r="AB90" s="26" t="e">
        <f>#REF!</f>
        <v>#REF!</v>
      </c>
      <c r="AC90" s="12" t="e">
        <f>+SUM(E90:AB90)*D90</f>
        <v>#REF!</v>
      </c>
    </row>
    <row r="91" spans="1:29" ht="15" thickBot="1" x14ac:dyDescent="0.25">
      <c r="A91" s="190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" si="81">SUMPRODUCT($D88:$D90,F88:F90)</f>
        <v>#REF!</v>
      </c>
      <c r="G91" s="29" t="e">
        <f t="shared" ref="G91" si="82">SUMPRODUCT($D88:$D90,G88:G90)</f>
        <v>#REF!</v>
      </c>
      <c r="H91" s="29" t="e">
        <f t="shared" ref="H91" si="83">SUMPRODUCT($D88:$D90,H88:H90)</f>
        <v>#REF!</v>
      </c>
      <c r="I91" s="29" t="e">
        <f t="shared" ref="I91" si="84">SUMPRODUCT($D88:$D90,I88:I90)</f>
        <v>#REF!</v>
      </c>
      <c r="J91" s="29" t="e">
        <f t="shared" ref="J91" si="85">SUMPRODUCT($D88:$D90,J88:J90)</f>
        <v>#REF!</v>
      </c>
      <c r="K91" s="29" t="e">
        <f t="shared" ref="K91" si="86">SUMPRODUCT($D88:$D90,K88:K90)</f>
        <v>#REF!</v>
      </c>
      <c r="L91" s="29" t="e">
        <f t="shared" ref="L91" si="87">SUMPRODUCT($D88:$D90,L88:L90)</f>
        <v>#REF!</v>
      </c>
      <c r="M91" s="29" t="e">
        <f t="shared" ref="M91" si="88">SUMPRODUCT($D88:$D90,M88:M90)</f>
        <v>#REF!</v>
      </c>
      <c r="N91" s="29" t="e">
        <f t="shared" ref="N91" si="89">SUMPRODUCT($D88:$D90,N88:N90)</f>
        <v>#REF!</v>
      </c>
      <c r="O91" s="29" t="e">
        <f t="shared" ref="O91" si="90">SUMPRODUCT($D88:$D90,O88:O90)</f>
        <v>#REF!</v>
      </c>
      <c r="P91" s="29" t="e">
        <f t="shared" ref="P91" si="91">SUMPRODUCT($D88:$D90,P88:P90)</f>
        <v>#REF!</v>
      </c>
      <c r="Q91" s="29" t="e">
        <f t="shared" ref="Q91" si="92">SUMPRODUCT($D88:$D90,Q88:Q90)</f>
        <v>#REF!</v>
      </c>
      <c r="R91" s="29" t="e">
        <f t="shared" ref="R91" si="93">SUMPRODUCT($D88:$D90,R88:R90)</f>
        <v>#REF!</v>
      </c>
      <c r="S91" s="29" t="e">
        <f t="shared" ref="S91" si="94">SUMPRODUCT($D88:$D90,S88:S90)</f>
        <v>#REF!</v>
      </c>
      <c r="T91" s="29" t="e">
        <f t="shared" ref="T91" si="95">SUMPRODUCT($D88:$D90,T88:T90)</f>
        <v>#REF!</v>
      </c>
      <c r="U91" s="29" t="e">
        <f t="shared" ref="U91" si="96">SUMPRODUCT($D88:$D90,U88:U90)</f>
        <v>#REF!</v>
      </c>
      <c r="V91" s="29" t="e">
        <f t="shared" ref="V91" si="97">SUMPRODUCT($D88:$D90,V88:V90)</f>
        <v>#REF!</v>
      </c>
      <c r="W91" s="29" t="e">
        <f t="shared" ref="W91" si="98">SUMPRODUCT($D88:$D90,W88:W90)</f>
        <v>#REF!</v>
      </c>
      <c r="X91" s="29" t="e">
        <f t="shared" ref="X91" si="99">SUMPRODUCT($D88:$D90,X88:X90)</f>
        <v>#REF!</v>
      </c>
      <c r="Y91" s="29" t="e">
        <f t="shared" ref="Y91" si="100">SUMPRODUCT($D88:$D90,Y88:Y90)</f>
        <v>#REF!</v>
      </c>
      <c r="Z91" s="29" t="e">
        <f t="shared" ref="Z91" si="101">SUMPRODUCT($D88:$D90,Z88:Z90)</f>
        <v>#REF!</v>
      </c>
      <c r="AA91" s="29" t="e">
        <f t="shared" ref="AA91" si="102">SUMPRODUCT($D88:$D90,AA88:AA90)</f>
        <v>#REF!</v>
      </c>
      <c r="AB91" s="29" t="e">
        <f t="shared" ref="AB91" si="103">SUMPRODUCT($D88:$D90,AB88:AB90)</f>
        <v>#REF!</v>
      </c>
      <c r="AC91" s="30" t="e">
        <f>+SUM(E91:AB91)</f>
        <v>#REF!</v>
      </c>
    </row>
    <row r="92" spans="1:29" ht="15" x14ac:dyDescent="0.2">
      <c r="A92" s="188" t="e">
        <f t="shared" ref="A92" si="104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5" t="e">
        <f>#REF!</f>
        <v>#REF!</v>
      </c>
      <c r="G92" s="15" t="e">
        <f>#REF!</f>
        <v>#REF!</v>
      </c>
      <c r="H92" s="15" t="e">
        <f>#REF!</f>
        <v>#REF!</v>
      </c>
      <c r="I92" s="15" t="e">
        <f>#REF!</f>
        <v>#REF!</v>
      </c>
      <c r="J92" s="15" t="e">
        <f>#REF!</f>
        <v>#REF!</v>
      </c>
      <c r="K92" s="15" t="e">
        <f>#REF!</f>
        <v>#REF!</v>
      </c>
      <c r="L92" s="15" t="e">
        <f>#REF!</f>
        <v>#REF!</v>
      </c>
      <c r="M92" s="15" t="e">
        <f>#REF!</f>
        <v>#REF!</v>
      </c>
      <c r="N92" s="15" t="e">
        <f>#REF!</f>
        <v>#REF!</v>
      </c>
      <c r="O92" s="15" t="e">
        <f>#REF!</f>
        <v>#REF!</v>
      </c>
      <c r="P92" s="15" t="e">
        <f>#REF!</f>
        <v>#REF!</v>
      </c>
      <c r="Q92" s="15" t="e">
        <f>#REF!</f>
        <v>#REF!</v>
      </c>
      <c r="R92" s="15" t="e">
        <f>#REF!</f>
        <v>#REF!</v>
      </c>
      <c r="S92" s="15" t="e">
        <f>#REF!</f>
        <v>#REF!</v>
      </c>
      <c r="T92" s="15" t="e">
        <f>#REF!</f>
        <v>#REF!</v>
      </c>
      <c r="U92" s="15" t="e">
        <f>#REF!</f>
        <v>#REF!</v>
      </c>
      <c r="V92" s="15" t="e">
        <f>#REF!</f>
        <v>#REF!</v>
      </c>
      <c r="W92" s="15" t="e">
        <f>#REF!</f>
        <v>#REF!</v>
      </c>
      <c r="X92" s="15" t="e">
        <f>#REF!</f>
        <v>#REF!</v>
      </c>
      <c r="Y92" s="15" t="e">
        <f>#REF!</f>
        <v>#REF!</v>
      </c>
      <c r="Z92" s="15" t="e">
        <f>#REF!</f>
        <v>#REF!</v>
      </c>
      <c r="AA92" s="15" t="e">
        <f>#REF!</f>
        <v>#REF!</v>
      </c>
      <c r="AB92" s="16" t="e">
        <f>#REF!</f>
        <v>#REF!</v>
      </c>
      <c r="AC92" s="12" t="e">
        <f>+SUM(E92:AB92)*D92</f>
        <v>#REF!</v>
      </c>
    </row>
    <row r="93" spans="1:29" ht="15" x14ac:dyDescent="0.2">
      <c r="A93" s="189"/>
      <c r="B93" s="197"/>
      <c r="C93" s="17" t="s">
        <v>36</v>
      </c>
      <c r="D93" s="18" t="e">
        <f>+D40</f>
        <v>#REF!</v>
      </c>
      <c r="E93" s="19" t="e">
        <f>#REF!</f>
        <v>#REF!</v>
      </c>
      <c r="F93" s="20" t="e">
        <f>#REF!</f>
        <v>#REF!</v>
      </c>
      <c r="G93" s="20" t="e">
        <f>#REF!</f>
        <v>#REF!</v>
      </c>
      <c r="H93" s="20" t="e">
        <f>#REF!</f>
        <v>#REF!</v>
      </c>
      <c r="I93" s="20" t="e">
        <f>#REF!</f>
        <v>#REF!</v>
      </c>
      <c r="J93" s="20" t="e">
        <f>#REF!</f>
        <v>#REF!</v>
      </c>
      <c r="K93" s="20" t="e">
        <f>#REF!</f>
        <v>#REF!</v>
      </c>
      <c r="L93" s="20" t="e">
        <f>#REF!</f>
        <v>#REF!</v>
      </c>
      <c r="M93" s="20" t="e">
        <f>#REF!</f>
        <v>#REF!</v>
      </c>
      <c r="N93" s="20" t="e">
        <f>#REF!</f>
        <v>#REF!</v>
      </c>
      <c r="O93" s="20" t="e">
        <f>#REF!</f>
        <v>#REF!</v>
      </c>
      <c r="P93" s="20" t="e">
        <f>#REF!</f>
        <v>#REF!</v>
      </c>
      <c r="Q93" s="20" t="e">
        <f>#REF!</f>
        <v>#REF!</v>
      </c>
      <c r="R93" s="20" t="e">
        <f>#REF!</f>
        <v>#REF!</v>
      </c>
      <c r="S93" s="20" t="e">
        <f>#REF!</f>
        <v>#REF!</v>
      </c>
      <c r="T93" s="20" t="e">
        <f>#REF!</f>
        <v>#REF!</v>
      </c>
      <c r="U93" s="20" t="e">
        <f>#REF!</f>
        <v>#REF!</v>
      </c>
      <c r="V93" s="20" t="e">
        <f>#REF!</f>
        <v>#REF!</v>
      </c>
      <c r="W93" s="20" t="e">
        <f>#REF!</f>
        <v>#REF!</v>
      </c>
      <c r="X93" s="20" t="e">
        <f>#REF!</f>
        <v>#REF!</v>
      </c>
      <c r="Y93" s="20" t="e">
        <f>#REF!</f>
        <v>#REF!</v>
      </c>
      <c r="Z93" s="20" t="e">
        <f>#REF!</f>
        <v>#REF!</v>
      </c>
      <c r="AA93" s="20" t="e">
        <f>#REF!</f>
        <v>#REF!</v>
      </c>
      <c r="AB93" s="21" t="e">
        <f>#REF!</f>
        <v>#REF!</v>
      </c>
      <c r="AC93" s="12" t="e">
        <f>+SUM(E93:AB93)*D93</f>
        <v>#REF!</v>
      </c>
    </row>
    <row r="94" spans="1:29" ht="15" x14ac:dyDescent="0.2">
      <c r="A94" s="189"/>
      <c r="B94" s="197"/>
      <c r="C94" s="22" t="s">
        <v>37</v>
      </c>
      <c r="D94" s="23" t="e">
        <f>+D41</f>
        <v>#REF!</v>
      </c>
      <c r="E94" s="24" t="e">
        <f>#REF!</f>
        <v>#REF!</v>
      </c>
      <c r="F94" s="25" t="e">
        <f>#REF!</f>
        <v>#REF!</v>
      </c>
      <c r="G94" s="25" t="e">
        <f>#REF!</f>
        <v>#REF!</v>
      </c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 t="e">
        <f>#REF!</f>
        <v>#REF!</v>
      </c>
      <c r="Q94" s="25" t="e">
        <f>#REF!</f>
        <v>#REF!</v>
      </c>
      <c r="R94" s="25" t="e">
        <f>#REF!</f>
        <v>#REF!</v>
      </c>
      <c r="S94" s="25" t="e">
        <f>#REF!</f>
        <v>#REF!</v>
      </c>
      <c r="T94" s="25" t="e">
        <f>#REF!</f>
        <v>#REF!</v>
      </c>
      <c r="U94" s="25" t="e">
        <f>#REF!</f>
        <v>#REF!</v>
      </c>
      <c r="V94" s="25" t="e">
        <f>#REF!</f>
        <v>#REF!</v>
      </c>
      <c r="W94" s="25" t="e">
        <f>#REF!</f>
        <v>#REF!</v>
      </c>
      <c r="X94" s="25" t="e">
        <f>#REF!</f>
        <v>#REF!</v>
      </c>
      <c r="Y94" s="25" t="e">
        <f>#REF!</f>
        <v>#REF!</v>
      </c>
      <c r="Z94" s="25" t="e">
        <f>#REF!</f>
        <v>#REF!</v>
      </c>
      <c r="AA94" s="25" t="e">
        <f>#REF!</f>
        <v>#REF!</v>
      </c>
      <c r="AB94" s="26" t="e">
        <f>#REF!</f>
        <v>#REF!</v>
      </c>
      <c r="AC94" s="12" t="e">
        <f>+SUM(E94:AB94)*D94</f>
        <v>#REF!</v>
      </c>
    </row>
    <row r="95" spans="1:29" ht="15" thickBot="1" x14ac:dyDescent="0.25">
      <c r="A95" s="190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" si="105">SUMPRODUCT($D92:$D94,F92:F94)</f>
        <v>#REF!</v>
      </c>
      <c r="G95" s="29" t="e">
        <f t="shared" ref="G95" si="106">SUMPRODUCT($D92:$D94,G92:G94)</f>
        <v>#REF!</v>
      </c>
      <c r="H95" s="29" t="e">
        <f t="shared" ref="H95" si="107">SUMPRODUCT($D92:$D94,H92:H94)</f>
        <v>#REF!</v>
      </c>
      <c r="I95" s="29" t="e">
        <f t="shared" ref="I95" si="108">SUMPRODUCT($D92:$D94,I92:I94)</f>
        <v>#REF!</v>
      </c>
      <c r="J95" s="29" t="e">
        <f t="shared" ref="J95" si="109">SUMPRODUCT($D92:$D94,J92:J94)</f>
        <v>#REF!</v>
      </c>
      <c r="K95" s="29" t="e">
        <f t="shared" ref="K95" si="110">SUMPRODUCT($D92:$D94,K92:K94)</f>
        <v>#REF!</v>
      </c>
      <c r="L95" s="29" t="e">
        <f t="shared" ref="L95" si="111">SUMPRODUCT($D92:$D94,L92:L94)</f>
        <v>#REF!</v>
      </c>
      <c r="M95" s="29" t="e">
        <f t="shared" ref="M95" si="112">SUMPRODUCT($D92:$D94,M92:M94)</f>
        <v>#REF!</v>
      </c>
      <c r="N95" s="29" t="e">
        <f t="shared" ref="N95" si="113">SUMPRODUCT($D92:$D94,N92:N94)</f>
        <v>#REF!</v>
      </c>
      <c r="O95" s="29" t="e">
        <f t="shared" ref="O95" si="114">SUMPRODUCT($D92:$D94,O92:O94)</f>
        <v>#REF!</v>
      </c>
      <c r="P95" s="29" t="e">
        <f t="shared" ref="P95" si="115">SUMPRODUCT($D92:$D94,P92:P94)</f>
        <v>#REF!</v>
      </c>
      <c r="Q95" s="29" t="e">
        <f t="shared" ref="Q95" si="116">SUMPRODUCT($D92:$D94,Q92:Q94)</f>
        <v>#REF!</v>
      </c>
      <c r="R95" s="29" t="e">
        <f t="shared" ref="R95" si="117">SUMPRODUCT($D92:$D94,R92:R94)</f>
        <v>#REF!</v>
      </c>
      <c r="S95" s="29" t="e">
        <f t="shared" ref="S95" si="118">SUMPRODUCT($D92:$D94,S92:S94)</f>
        <v>#REF!</v>
      </c>
      <c r="T95" s="29" t="e">
        <f t="shared" ref="T95" si="119">SUMPRODUCT($D92:$D94,T92:T94)</f>
        <v>#REF!</v>
      </c>
      <c r="U95" s="29" t="e">
        <f t="shared" ref="U95" si="120">SUMPRODUCT($D92:$D94,U92:U94)</f>
        <v>#REF!</v>
      </c>
      <c r="V95" s="29" t="e">
        <f t="shared" ref="V95" si="121">SUMPRODUCT($D92:$D94,V92:V94)</f>
        <v>#REF!</v>
      </c>
      <c r="W95" s="29" t="e">
        <f t="shared" ref="W95" si="122">SUMPRODUCT($D92:$D94,W92:W94)</f>
        <v>#REF!</v>
      </c>
      <c r="X95" s="29" t="e">
        <f t="shared" ref="X95" si="123">SUMPRODUCT($D92:$D94,X92:X94)</f>
        <v>#REF!</v>
      </c>
      <c r="Y95" s="29" t="e">
        <f t="shared" ref="Y95" si="124">SUMPRODUCT($D92:$D94,Y92:Y94)</f>
        <v>#REF!</v>
      </c>
      <c r="Z95" s="29" t="e">
        <f t="shared" ref="Z95" si="125">SUMPRODUCT($D92:$D94,Z92:Z94)</f>
        <v>#REF!</v>
      </c>
      <c r="AA95" s="29" t="e">
        <f t="shared" ref="AA95" si="126">SUMPRODUCT($D92:$D94,AA92:AA94)</f>
        <v>#REF!</v>
      </c>
      <c r="AB95" s="29" t="e">
        <f t="shared" ref="AB95" si="127">SUMPRODUCT($D92:$D94,AB92:AB94)</f>
        <v>#REF!</v>
      </c>
      <c r="AC95" s="30" t="e">
        <f>+SUM(E95:AB95)</f>
        <v>#REF!</v>
      </c>
    </row>
    <row r="96" spans="1:29" ht="15" x14ac:dyDescent="0.2">
      <c r="A96" s="188" t="e">
        <f t="shared" ref="A96" si="128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5" t="e">
        <f>#REF!</f>
        <v>#REF!</v>
      </c>
      <c r="G96" s="15" t="e">
        <f>#REF!</f>
        <v>#REF!</v>
      </c>
      <c r="H96" s="15" t="e">
        <f>#REF!</f>
        <v>#REF!</v>
      </c>
      <c r="I96" s="15" t="e">
        <f>#REF!</f>
        <v>#REF!</v>
      </c>
      <c r="J96" s="15" t="e">
        <f>#REF!</f>
        <v>#REF!</v>
      </c>
      <c r="K96" s="15" t="e">
        <f>#REF!</f>
        <v>#REF!</v>
      </c>
      <c r="L96" s="15" t="e">
        <f>#REF!</f>
        <v>#REF!</v>
      </c>
      <c r="M96" s="15" t="e">
        <f>#REF!</f>
        <v>#REF!</v>
      </c>
      <c r="N96" s="15" t="e">
        <f>#REF!</f>
        <v>#REF!</v>
      </c>
      <c r="O96" s="15" t="e">
        <f>#REF!</f>
        <v>#REF!</v>
      </c>
      <c r="P96" s="15" t="e">
        <f>#REF!</f>
        <v>#REF!</v>
      </c>
      <c r="Q96" s="15" t="e">
        <f>#REF!</f>
        <v>#REF!</v>
      </c>
      <c r="R96" s="15" t="e">
        <f>#REF!</f>
        <v>#REF!</v>
      </c>
      <c r="S96" s="15" t="e">
        <f>#REF!</f>
        <v>#REF!</v>
      </c>
      <c r="T96" s="15" t="e">
        <f>#REF!</f>
        <v>#REF!</v>
      </c>
      <c r="U96" s="15" t="e">
        <f>#REF!</f>
        <v>#REF!</v>
      </c>
      <c r="V96" s="15" t="e">
        <f>#REF!</f>
        <v>#REF!</v>
      </c>
      <c r="W96" s="15" t="e">
        <f>#REF!</f>
        <v>#REF!</v>
      </c>
      <c r="X96" s="15" t="e">
        <f>#REF!</f>
        <v>#REF!</v>
      </c>
      <c r="Y96" s="15" t="e">
        <f>#REF!</f>
        <v>#REF!</v>
      </c>
      <c r="Z96" s="15" t="e">
        <f>#REF!</f>
        <v>#REF!</v>
      </c>
      <c r="AA96" s="15" t="e">
        <f>#REF!</f>
        <v>#REF!</v>
      </c>
      <c r="AB96" s="16" t="e">
        <f>#REF!</f>
        <v>#REF!</v>
      </c>
      <c r="AC96" s="12" t="e">
        <f>+SUM(E96:AB96)*D96</f>
        <v>#REF!</v>
      </c>
    </row>
    <row r="97" spans="1:29" ht="15" x14ac:dyDescent="0.2">
      <c r="A97" s="189"/>
      <c r="B97" s="197"/>
      <c r="C97" s="17" t="s">
        <v>36</v>
      </c>
      <c r="D97" s="18" t="e">
        <f>+D44</f>
        <v>#REF!</v>
      </c>
      <c r="E97" s="19" t="e">
        <f>#REF!</f>
        <v>#REF!</v>
      </c>
      <c r="F97" s="20" t="e">
        <f>#REF!</f>
        <v>#REF!</v>
      </c>
      <c r="G97" s="20" t="e">
        <f>#REF!</f>
        <v>#REF!</v>
      </c>
      <c r="H97" s="20" t="e">
        <f>#REF!</f>
        <v>#REF!</v>
      </c>
      <c r="I97" s="20" t="e">
        <f>#REF!</f>
        <v>#REF!</v>
      </c>
      <c r="J97" s="20" t="e">
        <f>#REF!</f>
        <v>#REF!</v>
      </c>
      <c r="K97" s="20" t="e">
        <f>#REF!</f>
        <v>#REF!</v>
      </c>
      <c r="L97" s="20" t="e">
        <f>#REF!</f>
        <v>#REF!</v>
      </c>
      <c r="M97" s="20" t="e">
        <f>#REF!</f>
        <v>#REF!</v>
      </c>
      <c r="N97" s="20" t="e">
        <f>#REF!</f>
        <v>#REF!</v>
      </c>
      <c r="O97" s="20" t="e">
        <f>#REF!</f>
        <v>#REF!</v>
      </c>
      <c r="P97" s="20" t="e">
        <f>#REF!</f>
        <v>#REF!</v>
      </c>
      <c r="Q97" s="20" t="e">
        <f>#REF!</f>
        <v>#REF!</v>
      </c>
      <c r="R97" s="20" t="e">
        <f>#REF!</f>
        <v>#REF!</v>
      </c>
      <c r="S97" s="20" t="e">
        <f>#REF!</f>
        <v>#REF!</v>
      </c>
      <c r="T97" s="20" t="e">
        <f>#REF!</f>
        <v>#REF!</v>
      </c>
      <c r="U97" s="20" t="e">
        <f>#REF!</f>
        <v>#REF!</v>
      </c>
      <c r="V97" s="20" t="e">
        <f>#REF!</f>
        <v>#REF!</v>
      </c>
      <c r="W97" s="20" t="e">
        <f>#REF!</f>
        <v>#REF!</v>
      </c>
      <c r="X97" s="20" t="e">
        <f>#REF!</f>
        <v>#REF!</v>
      </c>
      <c r="Y97" s="20" t="e">
        <f>#REF!</f>
        <v>#REF!</v>
      </c>
      <c r="Z97" s="20" t="e">
        <f>#REF!</f>
        <v>#REF!</v>
      </c>
      <c r="AA97" s="20" t="e">
        <f>#REF!</f>
        <v>#REF!</v>
      </c>
      <c r="AB97" s="21" t="e">
        <f>#REF!</f>
        <v>#REF!</v>
      </c>
      <c r="AC97" s="12" t="e">
        <f>+SUM(E97:AB97)*D97</f>
        <v>#REF!</v>
      </c>
    </row>
    <row r="98" spans="1:29" ht="15" x14ac:dyDescent="0.2">
      <c r="A98" s="189"/>
      <c r="B98" s="197"/>
      <c r="C98" s="22" t="s">
        <v>37</v>
      </c>
      <c r="D98" s="23" t="e">
        <f>+D45</f>
        <v>#REF!</v>
      </c>
      <c r="E98" s="24" t="e">
        <f>#REF!</f>
        <v>#REF!</v>
      </c>
      <c r="F98" s="25" t="e">
        <f>#REF!</f>
        <v>#REF!</v>
      </c>
      <c r="G98" s="25" t="e">
        <f>#REF!</f>
        <v>#REF!</v>
      </c>
      <c r="H98" s="25" t="e">
        <f>#REF!</f>
        <v>#REF!</v>
      </c>
      <c r="I98" s="25" t="e">
        <f>#REF!</f>
        <v>#REF!</v>
      </c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 t="e">
        <f>#REF!</f>
        <v>#REF!</v>
      </c>
      <c r="Q98" s="25" t="e">
        <f>#REF!</f>
        <v>#REF!</v>
      </c>
      <c r="R98" s="25" t="e">
        <f>#REF!</f>
        <v>#REF!</v>
      </c>
      <c r="S98" s="25" t="e">
        <f>#REF!</f>
        <v>#REF!</v>
      </c>
      <c r="T98" s="25" t="e">
        <f>#REF!</f>
        <v>#REF!</v>
      </c>
      <c r="U98" s="25" t="e">
        <f>#REF!</f>
        <v>#REF!</v>
      </c>
      <c r="V98" s="25" t="e">
        <f>#REF!</f>
        <v>#REF!</v>
      </c>
      <c r="W98" s="25" t="e">
        <f>#REF!</f>
        <v>#REF!</v>
      </c>
      <c r="X98" s="25" t="e">
        <f>#REF!</f>
        <v>#REF!</v>
      </c>
      <c r="Y98" s="25" t="e">
        <f>#REF!</f>
        <v>#REF!</v>
      </c>
      <c r="Z98" s="25" t="e">
        <f>#REF!</f>
        <v>#REF!</v>
      </c>
      <c r="AA98" s="25" t="e">
        <f>#REF!</f>
        <v>#REF!</v>
      </c>
      <c r="AB98" s="26" t="e">
        <f>#REF!</f>
        <v>#REF!</v>
      </c>
      <c r="AC98" s="12" t="e">
        <f>+SUM(E98:AB98)*D98</f>
        <v>#REF!</v>
      </c>
    </row>
    <row r="99" spans="1:29" ht="15" thickBot="1" x14ac:dyDescent="0.25">
      <c r="A99" s="190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" si="129">SUMPRODUCT($D96:$D98,F96:F98)</f>
        <v>#REF!</v>
      </c>
      <c r="G99" s="29" t="e">
        <f t="shared" ref="G99" si="130">SUMPRODUCT($D96:$D98,G96:G98)</f>
        <v>#REF!</v>
      </c>
      <c r="H99" s="29" t="e">
        <f t="shared" ref="H99" si="131">SUMPRODUCT($D96:$D98,H96:H98)</f>
        <v>#REF!</v>
      </c>
      <c r="I99" s="29" t="e">
        <f t="shared" ref="I99" si="132">SUMPRODUCT($D96:$D98,I96:I98)</f>
        <v>#REF!</v>
      </c>
      <c r="J99" s="29" t="e">
        <f t="shared" ref="J99" si="133">SUMPRODUCT($D96:$D98,J96:J98)</f>
        <v>#REF!</v>
      </c>
      <c r="K99" s="29" t="e">
        <f t="shared" ref="K99" si="134">SUMPRODUCT($D96:$D98,K96:K98)</f>
        <v>#REF!</v>
      </c>
      <c r="L99" s="29" t="e">
        <f t="shared" ref="L99" si="135">SUMPRODUCT($D96:$D98,L96:L98)</f>
        <v>#REF!</v>
      </c>
      <c r="M99" s="29" t="e">
        <f t="shared" ref="M99" si="136">SUMPRODUCT($D96:$D98,M96:M98)</f>
        <v>#REF!</v>
      </c>
      <c r="N99" s="29" t="e">
        <f t="shared" ref="N99" si="137">SUMPRODUCT($D96:$D98,N96:N98)</f>
        <v>#REF!</v>
      </c>
      <c r="O99" s="29" t="e">
        <f t="shared" ref="O99" si="138">SUMPRODUCT($D96:$D98,O96:O98)</f>
        <v>#REF!</v>
      </c>
      <c r="P99" s="29" t="e">
        <f t="shared" ref="P99" si="139">SUMPRODUCT($D96:$D98,P96:P98)</f>
        <v>#REF!</v>
      </c>
      <c r="Q99" s="29" t="e">
        <f t="shared" ref="Q99" si="140">SUMPRODUCT($D96:$D98,Q96:Q98)</f>
        <v>#REF!</v>
      </c>
      <c r="R99" s="29" t="e">
        <f t="shared" ref="R99" si="141">SUMPRODUCT($D96:$D98,R96:R98)</f>
        <v>#REF!</v>
      </c>
      <c r="S99" s="29" t="e">
        <f t="shared" ref="S99" si="142">SUMPRODUCT($D96:$D98,S96:S98)</f>
        <v>#REF!</v>
      </c>
      <c r="T99" s="29" t="e">
        <f t="shared" ref="T99" si="143">SUMPRODUCT($D96:$D98,T96:T98)</f>
        <v>#REF!</v>
      </c>
      <c r="U99" s="29" t="e">
        <f t="shared" ref="U99" si="144">SUMPRODUCT($D96:$D98,U96:U98)</f>
        <v>#REF!</v>
      </c>
      <c r="V99" s="29" t="e">
        <f t="shared" ref="V99" si="145">SUMPRODUCT($D96:$D98,V96:V98)</f>
        <v>#REF!</v>
      </c>
      <c r="W99" s="29" t="e">
        <f t="shared" ref="W99" si="146">SUMPRODUCT($D96:$D98,W96:W98)</f>
        <v>#REF!</v>
      </c>
      <c r="X99" s="29" t="e">
        <f t="shared" ref="X99" si="147">SUMPRODUCT($D96:$D98,X96:X98)</f>
        <v>#REF!</v>
      </c>
      <c r="Y99" s="29" t="e">
        <f t="shared" ref="Y99" si="148">SUMPRODUCT($D96:$D98,Y96:Y98)</f>
        <v>#REF!</v>
      </c>
      <c r="Z99" s="29" t="e">
        <f t="shared" ref="Z99" si="149">SUMPRODUCT($D96:$D98,Z96:Z98)</f>
        <v>#REF!</v>
      </c>
      <c r="AA99" s="29" t="e">
        <f t="shared" ref="AA99" si="150">SUMPRODUCT($D96:$D98,AA96:AA98)</f>
        <v>#REF!</v>
      </c>
      <c r="AB99" s="29" t="e">
        <f t="shared" ref="AB99" si="151">SUMPRODUCT($D96:$D98,AB96:AB98)</f>
        <v>#REF!</v>
      </c>
      <c r="AC99" s="30" t="e">
        <f>+SUM(E99:AB99)</f>
        <v>#REF!</v>
      </c>
    </row>
    <row r="100" spans="1:29" ht="15" x14ac:dyDescent="0.2">
      <c r="A100" s="188" t="e">
        <f t="shared" ref="A100" si="152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5" t="e">
        <f>#REF!</f>
        <v>#REF!</v>
      </c>
      <c r="G100" s="15" t="e">
        <f>#REF!</f>
        <v>#REF!</v>
      </c>
      <c r="H100" s="15" t="e">
        <f>#REF!</f>
        <v>#REF!</v>
      </c>
      <c r="I100" s="15" t="e">
        <f>#REF!</f>
        <v>#REF!</v>
      </c>
      <c r="J100" s="15" t="e">
        <f>#REF!</f>
        <v>#REF!</v>
      </c>
      <c r="K100" s="15" t="e">
        <f>#REF!</f>
        <v>#REF!</v>
      </c>
      <c r="L100" s="15" t="e">
        <f>#REF!</f>
        <v>#REF!</v>
      </c>
      <c r="M100" s="15" t="e">
        <f>#REF!</f>
        <v>#REF!</v>
      </c>
      <c r="N100" s="15" t="e">
        <f>#REF!</f>
        <v>#REF!</v>
      </c>
      <c r="O100" s="15" t="e">
        <f>#REF!</f>
        <v>#REF!</v>
      </c>
      <c r="P100" s="15" t="e">
        <f>#REF!</f>
        <v>#REF!</v>
      </c>
      <c r="Q100" s="15" t="e">
        <f>#REF!</f>
        <v>#REF!</v>
      </c>
      <c r="R100" s="15" t="e">
        <f>#REF!</f>
        <v>#REF!</v>
      </c>
      <c r="S100" s="15" t="e">
        <f>#REF!</f>
        <v>#REF!</v>
      </c>
      <c r="T100" s="15" t="e">
        <f>#REF!</f>
        <v>#REF!</v>
      </c>
      <c r="U100" s="15" t="e">
        <f>#REF!</f>
        <v>#REF!</v>
      </c>
      <c r="V100" s="15" t="e">
        <f>#REF!</f>
        <v>#REF!</v>
      </c>
      <c r="W100" s="15" t="e">
        <f>#REF!</f>
        <v>#REF!</v>
      </c>
      <c r="X100" s="15" t="e">
        <f>#REF!</f>
        <v>#REF!</v>
      </c>
      <c r="Y100" s="15" t="e">
        <f>#REF!</f>
        <v>#REF!</v>
      </c>
      <c r="Z100" s="15" t="e">
        <f>#REF!</f>
        <v>#REF!</v>
      </c>
      <c r="AA100" s="15" t="e">
        <f>#REF!</f>
        <v>#REF!</v>
      </c>
      <c r="AB100" s="16" t="e">
        <f>#REF!</f>
        <v>#REF!</v>
      </c>
      <c r="AC100" s="12" t="e">
        <f>+SUM(E100:AB100)*D100</f>
        <v>#REF!</v>
      </c>
    </row>
    <row r="101" spans="1:29" ht="15" x14ac:dyDescent="0.2">
      <c r="A101" s="189"/>
      <c r="B101" s="197"/>
      <c r="C101" s="17" t="s">
        <v>36</v>
      </c>
      <c r="D101" s="18" t="e">
        <f>+D48</f>
        <v>#REF!</v>
      </c>
      <c r="E101" s="19" t="e">
        <f>#REF!</f>
        <v>#REF!</v>
      </c>
      <c r="F101" s="20" t="e">
        <f>#REF!</f>
        <v>#REF!</v>
      </c>
      <c r="G101" s="20" t="e">
        <f>#REF!</f>
        <v>#REF!</v>
      </c>
      <c r="H101" s="20" t="e">
        <f>#REF!</f>
        <v>#REF!</v>
      </c>
      <c r="I101" s="20" t="e">
        <f>#REF!</f>
        <v>#REF!</v>
      </c>
      <c r="J101" s="20" t="e">
        <f>#REF!</f>
        <v>#REF!</v>
      </c>
      <c r="K101" s="20" t="e">
        <f>#REF!</f>
        <v>#REF!</v>
      </c>
      <c r="L101" s="20" t="e">
        <f>#REF!</f>
        <v>#REF!</v>
      </c>
      <c r="M101" s="20" t="e">
        <f>#REF!</f>
        <v>#REF!</v>
      </c>
      <c r="N101" s="20" t="e">
        <f>#REF!</f>
        <v>#REF!</v>
      </c>
      <c r="O101" s="20" t="e">
        <f>#REF!</f>
        <v>#REF!</v>
      </c>
      <c r="P101" s="20" t="e">
        <f>#REF!</f>
        <v>#REF!</v>
      </c>
      <c r="Q101" s="20" t="e">
        <f>#REF!</f>
        <v>#REF!</v>
      </c>
      <c r="R101" s="20" t="e">
        <f>#REF!</f>
        <v>#REF!</v>
      </c>
      <c r="S101" s="20" t="e">
        <f>#REF!</f>
        <v>#REF!</v>
      </c>
      <c r="T101" s="20" t="e">
        <f>#REF!</f>
        <v>#REF!</v>
      </c>
      <c r="U101" s="20" t="e">
        <f>#REF!</f>
        <v>#REF!</v>
      </c>
      <c r="V101" s="20" t="e">
        <f>#REF!</f>
        <v>#REF!</v>
      </c>
      <c r="W101" s="20" t="e">
        <f>#REF!</f>
        <v>#REF!</v>
      </c>
      <c r="X101" s="20" t="e">
        <f>#REF!</f>
        <v>#REF!</v>
      </c>
      <c r="Y101" s="20" t="e">
        <f>#REF!</f>
        <v>#REF!</v>
      </c>
      <c r="Z101" s="20" t="e">
        <f>#REF!</f>
        <v>#REF!</v>
      </c>
      <c r="AA101" s="20" t="e">
        <f>#REF!</f>
        <v>#REF!</v>
      </c>
      <c r="AB101" s="21" t="e">
        <f>#REF!</f>
        <v>#REF!</v>
      </c>
      <c r="AC101" s="12" t="e">
        <f>+SUM(E101:AB101)*D101</f>
        <v>#REF!</v>
      </c>
    </row>
    <row r="102" spans="1:29" ht="15" x14ac:dyDescent="0.2">
      <c r="A102" s="189"/>
      <c r="B102" s="197"/>
      <c r="C102" s="22" t="s">
        <v>37</v>
      </c>
      <c r="D102" s="23" t="e">
        <f>+D49</f>
        <v>#REF!</v>
      </c>
      <c r="E102" s="24" t="e">
        <f>#REF!</f>
        <v>#REF!</v>
      </c>
      <c r="F102" s="25" t="e">
        <f>#REF!</f>
        <v>#REF!</v>
      </c>
      <c r="G102" s="25" t="e">
        <f>#REF!</f>
        <v>#REF!</v>
      </c>
      <c r="H102" s="25" t="e">
        <f>#REF!</f>
        <v>#REF!</v>
      </c>
      <c r="I102" s="25" t="e">
        <f>#REF!</f>
        <v>#REF!</v>
      </c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 t="e">
        <f>#REF!</f>
        <v>#REF!</v>
      </c>
      <c r="Q102" s="25" t="e">
        <f>#REF!</f>
        <v>#REF!</v>
      </c>
      <c r="R102" s="25" t="e">
        <f>#REF!</f>
        <v>#REF!</v>
      </c>
      <c r="S102" s="25" t="e">
        <f>#REF!</f>
        <v>#REF!</v>
      </c>
      <c r="T102" s="25" t="e">
        <f>#REF!</f>
        <v>#REF!</v>
      </c>
      <c r="U102" s="25" t="e">
        <f>#REF!</f>
        <v>#REF!</v>
      </c>
      <c r="V102" s="25" t="e">
        <f>#REF!</f>
        <v>#REF!</v>
      </c>
      <c r="W102" s="25" t="e">
        <f>#REF!</f>
        <v>#REF!</v>
      </c>
      <c r="X102" s="25" t="e">
        <f>#REF!</f>
        <v>#REF!</v>
      </c>
      <c r="Y102" s="25" t="e">
        <f>#REF!</f>
        <v>#REF!</v>
      </c>
      <c r="Z102" s="25" t="e">
        <f>#REF!</f>
        <v>#REF!</v>
      </c>
      <c r="AA102" s="25" t="e">
        <f>#REF!</f>
        <v>#REF!</v>
      </c>
      <c r="AB102" s="26" t="e">
        <f>#REF!</f>
        <v>#REF!</v>
      </c>
      <c r="AC102" s="12" t="e">
        <f>+SUM(E102:AB102)*D102</f>
        <v>#REF!</v>
      </c>
    </row>
    <row r="103" spans="1:29" ht="15" thickBot="1" x14ac:dyDescent="0.25">
      <c r="A103" s="190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" si="153">SUMPRODUCT($D100:$D102,F100:F102)</f>
        <v>#REF!</v>
      </c>
      <c r="G103" s="29" t="e">
        <f t="shared" ref="G103" si="154">SUMPRODUCT($D100:$D102,G100:G102)</f>
        <v>#REF!</v>
      </c>
      <c r="H103" s="29" t="e">
        <f t="shared" ref="H103" si="155">SUMPRODUCT($D100:$D102,H100:H102)</f>
        <v>#REF!</v>
      </c>
      <c r="I103" s="29" t="e">
        <f t="shared" ref="I103" si="156">SUMPRODUCT($D100:$D102,I100:I102)</f>
        <v>#REF!</v>
      </c>
      <c r="J103" s="29" t="e">
        <f t="shared" ref="J103" si="157">SUMPRODUCT($D100:$D102,J100:J102)</f>
        <v>#REF!</v>
      </c>
      <c r="K103" s="29" t="e">
        <f t="shared" ref="K103" si="158">SUMPRODUCT($D100:$D102,K100:K102)</f>
        <v>#REF!</v>
      </c>
      <c r="L103" s="29" t="e">
        <f t="shared" ref="L103" si="159">SUMPRODUCT($D100:$D102,L100:L102)</f>
        <v>#REF!</v>
      </c>
      <c r="M103" s="29" t="e">
        <f t="shared" ref="M103" si="160">SUMPRODUCT($D100:$D102,M100:M102)</f>
        <v>#REF!</v>
      </c>
      <c r="N103" s="29" t="e">
        <f t="shared" ref="N103" si="161">SUMPRODUCT($D100:$D102,N100:N102)</f>
        <v>#REF!</v>
      </c>
      <c r="O103" s="29" t="e">
        <f t="shared" ref="O103" si="162">SUMPRODUCT($D100:$D102,O100:O102)</f>
        <v>#REF!</v>
      </c>
      <c r="P103" s="29" t="e">
        <f t="shared" ref="P103" si="163">SUMPRODUCT($D100:$D102,P100:P102)</f>
        <v>#REF!</v>
      </c>
      <c r="Q103" s="29" t="e">
        <f t="shared" ref="Q103" si="164">SUMPRODUCT($D100:$D102,Q100:Q102)</f>
        <v>#REF!</v>
      </c>
      <c r="R103" s="29" t="e">
        <f t="shared" ref="R103" si="165">SUMPRODUCT($D100:$D102,R100:R102)</f>
        <v>#REF!</v>
      </c>
      <c r="S103" s="29" t="e">
        <f t="shared" ref="S103" si="166">SUMPRODUCT($D100:$D102,S100:S102)</f>
        <v>#REF!</v>
      </c>
      <c r="T103" s="29" t="e">
        <f t="shared" ref="T103" si="167">SUMPRODUCT($D100:$D102,T100:T102)</f>
        <v>#REF!</v>
      </c>
      <c r="U103" s="29" t="e">
        <f t="shared" ref="U103" si="168">SUMPRODUCT($D100:$D102,U100:U102)</f>
        <v>#REF!</v>
      </c>
      <c r="V103" s="29" t="e">
        <f t="shared" ref="V103" si="169">SUMPRODUCT($D100:$D102,V100:V102)</f>
        <v>#REF!</v>
      </c>
      <c r="W103" s="29" t="e">
        <f t="shared" ref="W103" si="170">SUMPRODUCT($D100:$D102,W100:W102)</f>
        <v>#REF!</v>
      </c>
      <c r="X103" s="29" t="e">
        <f t="shared" ref="X103" si="171">SUMPRODUCT($D100:$D102,X100:X102)</f>
        <v>#REF!</v>
      </c>
      <c r="Y103" s="29" t="e">
        <f t="shared" ref="Y103" si="172">SUMPRODUCT($D100:$D102,Y100:Y102)</f>
        <v>#REF!</v>
      </c>
      <c r="Z103" s="29" t="e">
        <f t="shared" ref="Z103" si="173">SUMPRODUCT($D100:$D102,Z100:Z102)</f>
        <v>#REF!</v>
      </c>
      <c r="AA103" s="29" t="e">
        <f t="shared" ref="AA103" si="174">SUMPRODUCT($D100:$D102,AA100:AA102)</f>
        <v>#REF!</v>
      </c>
      <c r="AB103" s="29" t="e">
        <f t="shared" ref="AB103" si="175">SUMPRODUCT($D100:$D102,AB100:AB102)</f>
        <v>#REF!</v>
      </c>
      <c r="AC103" s="30" t="e">
        <f>+SUM(E103:AB103)</f>
        <v>#REF!</v>
      </c>
    </row>
    <row r="104" spans="1:29" ht="15" x14ac:dyDescent="0.2">
      <c r="A104" s="188" t="e">
        <f t="shared" ref="A104" si="176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5" t="e">
        <f>#REF!</f>
        <v>#REF!</v>
      </c>
      <c r="G104" s="15" t="e">
        <f>#REF!</f>
        <v>#REF!</v>
      </c>
      <c r="H104" s="15" t="e">
        <f>#REF!</f>
        <v>#REF!</v>
      </c>
      <c r="I104" s="15" t="e">
        <f>#REF!</f>
        <v>#REF!</v>
      </c>
      <c r="J104" s="15" t="e">
        <f>#REF!</f>
        <v>#REF!</v>
      </c>
      <c r="K104" s="15" t="e">
        <f>#REF!</f>
        <v>#REF!</v>
      </c>
      <c r="L104" s="15" t="e">
        <f>#REF!</f>
        <v>#REF!</v>
      </c>
      <c r="M104" s="15" t="e">
        <f>#REF!</f>
        <v>#REF!</v>
      </c>
      <c r="N104" s="15" t="e">
        <f>#REF!</f>
        <v>#REF!</v>
      </c>
      <c r="O104" s="15" t="e">
        <f>#REF!</f>
        <v>#REF!</v>
      </c>
      <c r="P104" s="15" t="e">
        <f>#REF!</f>
        <v>#REF!</v>
      </c>
      <c r="Q104" s="15" t="e">
        <f>#REF!</f>
        <v>#REF!</v>
      </c>
      <c r="R104" s="15" t="e">
        <f>#REF!</f>
        <v>#REF!</v>
      </c>
      <c r="S104" s="15" t="e">
        <f>#REF!</f>
        <v>#REF!</v>
      </c>
      <c r="T104" s="15" t="e">
        <f>#REF!</f>
        <v>#REF!</v>
      </c>
      <c r="U104" s="15" t="e">
        <f>#REF!</f>
        <v>#REF!</v>
      </c>
      <c r="V104" s="15" t="e">
        <f>#REF!</f>
        <v>#REF!</v>
      </c>
      <c r="W104" s="15" t="e">
        <f>#REF!</f>
        <v>#REF!</v>
      </c>
      <c r="X104" s="15" t="e">
        <f>#REF!</f>
        <v>#REF!</v>
      </c>
      <c r="Y104" s="15" t="e">
        <f>#REF!</f>
        <v>#REF!</v>
      </c>
      <c r="Z104" s="15" t="e">
        <f>#REF!</f>
        <v>#REF!</v>
      </c>
      <c r="AA104" s="15" t="e">
        <f>#REF!</f>
        <v>#REF!</v>
      </c>
      <c r="AB104" s="16" t="e">
        <f>#REF!</f>
        <v>#REF!</v>
      </c>
      <c r="AC104" s="12" t="e">
        <f>+SUM(E104:AB104)*D104</f>
        <v>#REF!</v>
      </c>
    </row>
    <row r="105" spans="1:29" ht="15" x14ac:dyDescent="0.2">
      <c r="A105" s="189"/>
      <c r="B105" s="197"/>
      <c r="C105" s="17" t="s">
        <v>36</v>
      </c>
      <c r="D105" s="18" t="e">
        <f>+D52</f>
        <v>#REF!</v>
      </c>
      <c r="E105" s="19" t="e">
        <f>#REF!</f>
        <v>#REF!</v>
      </c>
      <c r="F105" s="20" t="e">
        <f>#REF!</f>
        <v>#REF!</v>
      </c>
      <c r="G105" s="20" t="e">
        <f>#REF!</f>
        <v>#REF!</v>
      </c>
      <c r="H105" s="20" t="e">
        <f>#REF!</f>
        <v>#REF!</v>
      </c>
      <c r="I105" s="20" t="e">
        <f>#REF!</f>
        <v>#REF!</v>
      </c>
      <c r="J105" s="20" t="e">
        <f>#REF!</f>
        <v>#REF!</v>
      </c>
      <c r="K105" s="20" t="e">
        <f>#REF!</f>
        <v>#REF!</v>
      </c>
      <c r="L105" s="20" t="e">
        <f>#REF!</f>
        <v>#REF!</v>
      </c>
      <c r="M105" s="20" t="e">
        <f>#REF!</f>
        <v>#REF!</v>
      </c>
      <c r="N105" s="20" t="e">
        <f>#REF!</f>
        <v>#REF!</v>
      </c>
      <c r="O105" s="20" t="e">
        <f>#REF!</f>
        <v>#REF!</v>
      </c>
      <c r="P105" s="20" t="e">
        <f>#REF!</f>
        <v>#REF!</v>
      </c>
      <c r="Q105" s="20" t="e">
        <f>#REF!</f>
        <v>#REF!</v>
      </c>
      <c r="R105" s="20" t="e">
        <f>#REF!</f>
        <v>#REF!</v>
      </c>
      <c r="S105" s="20" t="e">
        <f>#REF!</f>
        <v>#REF!</v>
      </c>
      <c r="T105" s="20" t="e">
        <f>#REF!</f>
        <v>#REF!</v>
      </c>
      <c r="U105" s="20" t="e">
        <f>#REF!</f>
        <v>#REF!</v>
      </c>
      <c r="V105" s="20" t="e">
        <f>#REF!</f>
        <v>#REF!</v>
      </c>
      <c r="W105" s="20" t="e">
        <f>#REF!</f>
        <v>#REF!</v>
      </c>
      <c r="X105" s="20" t="e">
        <f>#REF!</f>
        <v>#REF!</v>
      </c>
      <c r="Y105" s="20" t="e">
        <f>#REF!</f>
        <v>#REF!</v>
      </c>
      <c r="Z105" s="20" t="e">
        <f>#REF!</f>
        <v>#REF!</v>
      </c>
      <c r="AA105" s="20" t="e">
        <f>#REF!</f>
        <v>#REF!</v>
      </c>
      <c r="AB105" s="21" t="e">
        <f>#REF!</f>
        <v>#REF!</v>
      </c>
      <c r="AC105" s="12" t="e">
        <f>+SUM(E105:AB105)*D105</f>
        <v>#REF!</v>
      </c>
    </row>
    <row r="106" spans="1:29" ht="15" x14ac:dyDescent="0.2">
      <c r="A106" s="189"/>
      <c r="B106" s="197"/>
      <c r="C106" s="22" t="s">
        <v>37</v>
      </c>
      <c r="D106" s="23" t="e">
        <f>+D53</f>
        <v>#REF!</v>
      </c>
      <c r="E106" s="24" t="e">
        <f>#REF!</f>
        <v>#REF!</v>
      </c>
      <c r="F106" s="25" t="e">
        <f>#REF!</f>
        <v>#REF!</v>
      </c>
      <c r="G106" s="25" t="e">
        <f>#REF!</f>
        <v>#REF!</v>
      </c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 t="e">
        <f>#REF!</f>
        <v>#REF!</v>
      </c>
      <c r="Q106" s="25" t="e">
        <f>#REF!</f>
        <v>#REF!</v>
      </c>
      <c r="R106" s="25" t="e">
        <f>#REF!</f>
        <v>#REF!</v>
      </c>
      <c r="S106" s="25" t="e">
        <f>#REF!</f>
        <v>#REF!</v>
      </c>
      <c r="T106" s="25" t="e">
        <f>#REF!</f>
        <v>#REF!</v>
      </c>
      <c r="U106" s="25" t="e">
        <f>#REF!</f>
        <v>#REF!</v>
      </c>
      <c r="V106" s="25" t="e">
        <f>#REF!</f>
        <v>#REF!</v>
      </c>
      <c r="W106" s="25" t="e">
        <f>#REF!</f>
        <v>#REF!</v>
      </c>
      <c r="X106" s="25" t="e">
        <f>#REF!</f>
        <v>#REF!</v>
      </c>
      <c r="Y106" s="25" t="e">
        <f>#REF!</f>
        <v>#REF!</v>
      </c>
      <c r="Z106" s="25" t="e">
        <f>#REF!</f>
        <v>#REF!</v>
      </c>
      <c r="AA106" s="25" t="e">
        <f>#REF!</f>
        <v>#REF!</v>
      </c>
      <c r="AB106" s="26" t="e">
        <f>#REF!</f>
        <v>#REF!</v>
      </c>
      <c r="AC106" s="12" t="e">
        <f>+SUM(E106:AB106)*D106</f>
        <v>#REF!</v>
      </c>
    </row>
    <row r="107" spans="1:29" ht="15" thickBot="1" x14ac:dyDescent="0.25">
      <c r="A107" s="190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" si="177">SUMPRODUCT($D104:$D106,F104:F106)</f>
        <v>#REF!</v>
      </c>
      <c r="G107" s="29" t="e">
        <f t="shared" ref="G107" si="178">SUMPRODUCT($D104:$D106,G104:G106)</f>
        <v>#REF!</v>
      </c>
      <c r="H107" s="29" t="e">
        <f t="shared" ref="H107" si="179">SUMPRODUCT($D104:$D106,H104:H106)</f>
        <v>#REF!</v>
      </c>
      <c r="I107" s="29" t="e">
        <f t="shared" ref="I107" si="180">SUMPRODUCT($D104:$D106,I104:I106)</f>
        <v>#REF!</v>
      </c>
      <c r="J107" s="29" t="e">
        <f t="shared" ref="J107" si="181">SUMPRODUCT($D104:$D106,J104:J106)</f>
        <v>#REF!</v>
      </c>
      <c r="K107" s="29" t="e">
        <f t="shared" ref="K107" si="182">SUMPRODUCT($D104:$D106,K104:K106)</f>
        <v>#REF!</v>
      </c>
      <c r="L107" s="29" t="e">
        <f t="shared" ref="L107" si="183">SUMPRODUCT($D104:$D106,L104:L106)</f>
        <v>#REF!</v>
      </c>
      <c r="M107" s="29" t="e">
        <f t="shared" ref="M107" si="184">SUMPRODUCT($D104:$D106,M104:M106)</f>
        <v>#REF!</v>
      </c>
      <c r="N107" s="29" t="e">
        <f t="shared" ref="N107" si="185">SUMPRODUCT($D104:$D106,N104:N106)</f>
        <v>#REF!</v>
      </c>
      <c r="O107" s="29" t="e">
        <f t="shared" ref="O107" si="186">SUMPRODUCT($D104:$D106,O104:O106)</f>
        <v>#REF!</v>
      </c>
      <c r="P107" s="29" t="e">
        <f t="shared" ref="P107" si="187">SUMPRODUCT($D104:$D106,P104:P106)</f>
        <v>#REF!</v>
      </c>
      <c r="Q107" s="29" t="e">
        <f t="shared" ref="Q107" si="188">SUMPRODUCT($D104:$D106,Q104:Q106)</f>
        <v>#REF!</v>
      </c>
      <c r="R107" s="29" t="e">
        <f t="shared" ref="R107" si="189">SUMPRODUCT($D104:$D106,R104:R106)</f>
        <v>#REF!</v>
      </c>
      <c r="S107" s="29" t="e">
        <f t="shared" ref="S107" si="190">SUMPRODUCT($D104:$D106,S104:S106)</f>
        <v>#REF!</v>
      </c>
      <c r="T107" s="29" t="e">
        <f t="shared" ref="T107" si="191">SUMPRODUCT($D104:$D106,T104:T106)</f>
        <v>#REF!</v>
      </c>
      <c r="U107" s="29" t="e">
        <f t="shared" ref="U107" si="192">SUMPRODUCT($D104:$D106,U104:U106)</f>
        <v>#REF!</v>
      </c>
      <c r="V107" s="29" t="e">
        <f t="shared" ref="V107" si="193">SUMPRODUCT($D104:$D106,V104:V106)</f>
        <v>#REF!</v>
      </c>
      <c r="W107" s="29" t="e">
        <f t="shared" ref="W107" si="194">SUMPRODUCT($D104:$D106,W104:W106)</f>
        <v>#REF!</v>
      </c>
      <c r="X107" s="29" t="e">
        <f t="shared" ref="X107" si="195">SUMPRODUCT($D104:$D106,X104:X106)</f>
        <v>#REF!</v>
      </c>
      <c r="Y107" s="29" t="e">
        <f t="shared" ref="Y107" si="196">SUMPRODUCT($D104:$D106,Y104:Y106)</f>
        <v>#REF!</v>
      </c>
      <c r="Z107" s="29" t="e">
        <f t="shared" ref="Z107" si="197">SUMPRODUCT($D104:$D106,Z104:Z106)</f>
        <v>#REF!</v>
      </c>
      <c r="AA107" s="29" t="e">
        <f t="shared" ref="AA107" si="198">SUMPRODUCT($D104:$D106,AA104:AA106)</f>
        <v>#REF!</v>
      </c>
      <c r="AB107" s="29" t="e">
        <f t="shared" ref="AB107" si="199">SUMPRODUCT($D104:$D106,AB104:AB106)</f>
        <v>#REF!</v>
      </c>
      <c r="AC107" s="30" t="e">
        <f>+SUM(E107:AB107)</f>
        <v>#REF!</v>
      </c>
    </row>
    <row r="108" spans="1:29" ht="15" x14ac:dyDescent="0.2">
      <c r="A108" s="188" t="e">
        <f t="shared" ref="A108" si="20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5" t="e">
        <f>#REF!</f>
        <v>#REF!</v>
      </c>
      <c r="G108" s="15" t="e">
        <f>#REF!</f>
        <v>#REF!</v>
      </c>
      <c r="H108" s="15" t="e">
        <f>#REF!</f>
        <v>#REF!</v>
      </c>
      <c r="I108" s="15" t="e">
        <f>#REF!</f>
        <v>#REF!</v>
      </c>
      <c r="J108" s="15" t="e">
        <f>#REF!</f>
        <v>#REF!</v>
      </c>
      <c r="K108" s="15" t="e">
        <f>#REF!</f>
        <v>#REF!</v>
      </c>
      <c r="L108" s="15" t="e">
        <f>#REF!</f>
        <v>#REF!</v>
      </c>
      <c r="M108" s="15" t="e">
        <f>#REF!</f>
        <v>#REF!</v>
      </c>
      <c r="N108" s="15" t="e">
        <f>#REF!</f>
        <v>#REF!</v>
      </c>
      <c r="O108" s="15" t="e">
        <f>#REF!</f>
        <v>#REF!</v>
      </c>
      <c r="P108" s="15" t="e">
        <f>#REF!</f>
        <v>#REF!</v>
      </c>
      <c r="Q108" s="15" t="e">
        <f>#REF!</f>
        <v>#REF!</v>
      </c>
      <c r="R108" s="15" t="e">
        <f>#REF!</f>
        <v>#REF!</v>
      </c>
      <c r="S108" s="15" t="e">
        <f>#REF!</f>
        <v>#REF!</v>
      </c>
      <c r="T108" s="15" t="e">
        <f>#REF!</f>
        <v>#REF!</v>
      </c>
      <c r="U108" s="15" t="e">
        <f>#REF!</f>
        <v>#REF!</v>
      </c>
      <c r="V108" s="15" t="e">
        <f>#REF!</f>
        <v>#REF!</v>
      </c>
      <c r="W108" s="15" t="e">
        <f>#REF!</f>
        <v>#REF!</v>
      </c>
      <c r="X108" s="15" t="e">
        <f>#REF!</f>
        <v>#REF!</v>
      </c>
      <c r="Y108" s="15" t="e">
        <f>#REF!</f>
        <v>#REF!</v>
      </c>
      <c r="Z108" s="15" t="e">
        <f>#REF!</f>
        <v>#REF!</v>
      </c>
      <c r="AA108" s="15" t="e">
        <f>#REF!</f>
        <v>#REF!</v>
      </c>
      <c r="AB108" s="16" t="e">
        <f>#REF!</f>
        <v>#REF!</v>
      </c>
      <c r="AC108" s="12" t="e">
        <f>+SUM(E108:AB108)*D108</f>
        <v>#REF!</v>
      </c>
    </row>
    <row r="109" spans="1:29" ht="15" x14ac:dyDescent="0.2">
      <c r="A109" s="189"/>
      <c r="B109" s="197"/>
      <c r="C109" s="17" t="s">
        <v>36</v>
      </c>
      <c r="D109" s="18" t="e">
        <f>+D56</f>
        <v>#REF!</v>
      </c>
      <c r="E109" s="19" t="e">
        <f>#REF!</f>
        <v>#REF!</v>
      </c>
      <c r="F109" s="20" t="e">
        <f>#REF!</f>
        <v>#REF!</v>
      </c>
      <c r="G109" s="20" t="e">
        <f>#REF!</f>
        <v>#REF!</v>
      </c>
      <c r="H109" s="20" t="e">
        <f>#REF!</f>
        <v>#REF!</v>
      </c>
      <c r="I109" s="20" t="e">
        <f>#REF!</f>
        <v>#REF!</v>
      </c>
      <c r="J109" s="20" t="e">
        <f>#REF!</f>
        <v>#REF!</v>
      </c>
      <c r="K109" s="20" t="e">
        <f>#REF!</f>
        <v>#REF!</v>
      </c>
      <c r="L109" s="20" t="e">
        <f>#REF!</f>
        <v>#REF!</v>
      </c>
      <c r="M109" s="20" t="e">
        <f>#REF!</f>
        <v>#REF!</v>
      </c>
      <c r="N109" s="20" t="e">
        <f>#REF!</f>
        <v>#REF!</v>
      </c>
      <c r="O109" s="20" t="e">
        <f>#REF!</f>
        <v>#REF!</v>
      </c>
      <c r="P109" s="20" t="e">
        <f>#REF!</f>
        <v>#REF!</v>
      </c>
      <c r="Q109" s="20" t="e">
        <f>#REF!</f>
        <v>#REF!</v>
      </c>
      <c r="R109" s="20" t="e">
        <f>#REF!</f>
        <v>#REF!</v>
      </c>
      <c r="S109" s="20" t="e">
        <f>#REF!</f>
        <v>#REF!</v>
      </c>
      <c r="T109" s="20" t="e">
        <f>#REF!</f>
        <v>#REF!</v>
      </c>
      <c r="U109" s="20" t="e">
        <f>#REF!</f>
        <v>#REF!</v>
      </c>
      <c r="V109" s="20" t="e">
        <f>#REF!</f>
        <v>#REF!</v>
      </c>
      <c r="W109" s="20" t="e">
        <f>#REF!</f>
        <v>#REF!</v>
      </c>
      <c r="X109" s="20" t="e">
        <f>#REF!</f>
        <v>#REF!</v>
      </c>
      <c r="Y109" s="20" t="e">
        <f>#REF!</f>
        <v>#REF!</v>
      </c>
      <c r="Z109" s="20" t="e">
        <f>#REF!</f>
        <v>#REF!</v>
      </c>
      <c r="AA109" s="20" t="e">
        <f>#REF!</f>
        <v>#REF!</v>
      </c>
      <c r="AB109" s="21" t="e">
        <f>#REF!</f>
        <v>#REF!</v>
      </c>
      <c r="AC109" s="12" t="e">
        <f>+SUM(E109:AB109)*D109</f>
        <v>#REF!</v>
      </c>
    </row>
    <row r="110" spans="1:29" ht="15" x14ac:dyDescent="0.2">
      <c r="A110" s="189"/>
      <c r="B110" s="197"/>
      <c r="C110" s="22" t="s">
        <v>37</v>
      </c>
      <c r="D110" s="23" t="e">
        <f>+D57</f>
        <v>#REF!</v>
      </c>
      <c r="E110" s="24" t="e">
        <f>#REF!</f>
        <v>#REF!</v>
      </c>
      <c r="F110" s="25" t="e">
        <f>#REF!</f>
        <v>#REF!</v>
      </c>
      <c r="G110" s="25" t="e">
        <f>#REF!</f>
        <v>#REF!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 t="e">
        <f>#REF!</f>
        <v>#REF!</v>
      </c>
      <c r="Q110" s="25" t="e">
        <f>#REF!</f>
        <v>#REF!</v>
      </c>
      <c r="R110" s="25" t="e">
        <f>#REF!</f>
        <v>#REF!</v>
      </c>
      <c r="S110" s="25" t="e">
        <f>#REF!</f>
        <v>#REF!</v>
      </c>
      <c r="T110" s="25" t="e">
        <f>#REF!</f>
        <v>#REF!</v>
      </c>
      <c r="U110" s="25" t="e">
        <f>#REF!</f>
        <v>#REF!</v>
      </c>
      <c r="V110" s="25" t="e">
        <f>#REF!</f>
        <v>#REF!</v>
      </c>
      <c r="W110" s="25" t="e">
        <f>#REF!</f>
        <v>#REF!</v>
      </c>
      <c r="X110" s="25" t="e">
        <f>#REF!</f>
        <v>#REF!</v>
      </c>
      <c r="Y110" s="25" t="e">
        <f>#REF!</f>
        <v>#REF!</v>
      </c>
      <c r="Z110" s="25" t="e">
        <f>#REF!</f>
        <v>#REF!</v>
      </c>
      <c r="AA110" s="25" t="e">
        <f>#REF!</f>
        <v>#REF!</v>
      </c>
      <c r="AB110" s="26" t="e">
        <f>#REF!</f>
        <v>#REF!</v>
      </c>
      <c r="AC110" s="12" t="e">
        <f>+SUM(E110:AB110)*D110</f>
        <v>#REF!</v>
      </c>
    </row>
    <row r="111" spans="1:29" ht="15" thickBot="1" x14ac:dyDescent="0.25">
      <c r="A111" s="190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201">SUMPRODUCT($D108:$D110,F108:F110)</f>
        <v>#REF!</v>
      </c>
      <c r="G111" s="29" t="e">
        <f t="shared" si="201"/>
        <v>#REF!</v>
      </c>
      <c r="H111" s="29" t="e">
        <f t="shared" si="201"/>
        <v>#REF!</v>
      </c>
      <c r="I111" s="29" t="e">
        <f t="shared" si="201"/>
        <v>#REF!</v>
      </c>
      <c r="J111" s="29" t="e">
        <f t="shared" si="201"/>
        <v>#REF!</v>
      </c>
      <c r="K111" s="29" t="e">
        <f t="shared" si="201"/>
        <v>#REF!</v>
      </c>
      <c r="L111" s="29" t="e">
        <f t="shared" si="201"/>
        <v>#REF!</v>
      </c>
      <c r="M111" s="29" t="e">
        <f t="shared" si="201"/>
        <v>#REF!</v>
      </c>
      <c r="N111" s="29" t="e">
        <f t="shared" si="201"/>
        <v>#REF!</v>
      </c>
      <c r="O111" s="29" t="e">
        <f t="shared" si="201"/>
        <v>#REF!</v>
      </c>
      <c r="P111" s="29" t="e">
        <f t="shared" si="201"/>
        <v>#REF!</v>
      </c>
      <c r="Q111" s="29" t="e">
        <f t="shared" si="201"/>
        <v>#REF!</v>
      </c>
      <c r="R111" s="29" t="e">
        <f t="shared" si="201"/>
        <v>#REF!</v>
      </c>
      <c r="S111" s="29" t="e">
        <f t="shared" si="201"/>
        <v>#REF!</v>
      </c>
      <c r="T111" s="29" t="e">
        <f t="shared" si="201"/>
        <v>#REF!</v>
      </c>
      <c r="U111" s="29" t="e">
        <f t="shared" si="201"/>
        <v>#REF!</v>
      </c>
      <c r="V111" s="29" t="e">
        <f t="shared" si="201"/>
        <v>#REF!</v>
      </c>
      <c r="W111" s="29" t="e">
        <f t="shared" si="201"/>
        <v>#REF!</v>
      </c>
      <c r="X111" s="29" t="e">
        <f t="shared" si="201"/>
        <v>#REF!</v>
      </c>
      <c r="Y111" s="29" t="e">
        <f t="shared" si="201"/>
        <v>#REF!</v>
      </c>
      <c r="Z111" s="29" t="e">
        <f t="shared" si="201"/>
        <v>#REF!</v>
      </c>
      <c r="AA111" s="29" t="e">
        <f t="shared" si="201"/>
        <v>#REF!</v>
      </c>
      <c r="AB111" s="29" t="e">
        <f t="shared" si="201"/>
        <v>#REF!</v>
      </c>
      <c r="AC111" s="30" t="e">
        <f>+SUM(E111:AB111)</f>
        <v>#REF!</v>
      </c>
    </row>
    <row r="112" spans="1:29" ht="12.75" x14ac:dyDescent="0.2"/>
    <row r="113" ht="12.75" x14ac:dyDescent="0.2"/>
  </sheetData>
  <sheetProtection selectLockedCells="1"/>
  <mergeCells count="50">
    <mergeCell ref="B108:B111"/>
    <mergeCell ref="C9:D9"/>
    <mergeCell ref="A96:A99"/>
    <mergeCell ref="B96:B99"/>
    <mergeCell ref="B100:B103"/>
    <mergeCell ref="B104:B107"/>
    <mergeCell ref="B88:B91"/>
    <mergeCell ref="B92:B95"/>
    <mergeCell ref="A84:A87"/>
    <mergeCell ref="A88:A91"/>
    <mergeCell ref="B35:B38"/>
    <mergeCell ref="B39:B42"/>
    <mergeCell ref="A92:A95"/>
    <mergeCell ref="B68:B71"/>
    <mergeCell ref="B72:B75"/>
    <mergeCell ref="B76:B79"/>
    <mergeCell ref="B11:B14"/>
    <mergeCell ref="B15:B18"/>
    <mergeCell ref="B23:B26"/>
    <mergeCell ref="B27:B30"/>
    <mergeCell ref="B19:B22"/>
    <mergeCell ref="B31:B34"/>
    <mergeCell ref="A76:A79"/>
    <mergeCell ref="A64:A67"/>
    <mergeCell ref="B84:B87"/>
    <mergeCell ref="B80:B83"/>
    <mergeCell ref="A80:A83"/>
    <mergeCell ref="B51:B54"/>
    <mergeCell ref="B55:B58"/>
    <mergeCell ref="A39:A42"/>
    <mergeCell ref="A43:A46"/>
    <mergeCell ref="A47:A50"/>
    <mergeCell ref="A51:A54"/>
    <mergeCell ref="B47:B50"/>
    <mergeCell ref="D2:E2"/>
    <mergeCell ref="A100:A103"/>
    <mergeCell ref="A104:A107"/>
    <mergeCell ref="A108:A111"/>
    <mergeCell ref="A11:A14"/>
    <mergeCell ref="A15:A18"/>
    <mergeCell ref="A19:A22"/>
    <mergeCell ref="A23:A26"/>
    <mergeCell ref="A27:A30"/>
    <mergeCell ref="A31:A34"/>
    <mergeCell ref="A35:A38"/>
    <mergeCell ref="A55:A58"/>
    <mergeCell ref="B43:B46"/>
    <mergeCell ref="B64:B67"/>
    <mergeCell ref="A68:A71"/>
    <mergeCell ref="A72:A75"/>
  </mergeCells>
  <phoneticPr fontId="3" type="noConversion"/>
  <printOptions horizontalCentered="1" verticalCentered="1"/>
  <pageMargins left="0.39370078740157483" right="0.32" top="0.48" bottom="0.66" header="0" footer="0"/>
  <pageSetup scale="29" orientation="landscape" r:id="rId1"/>
  <headerFooter alignWithMargins="0">
    <oddHeader>&amp;C&amp;"Arial"&amp;8&amp;K000000INTERNAL&amp;1#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B925-0659-4FEF-8F7E-88485F76FC67}">
  <sheetPr>
    <tabColor rgb="FF00B050"/>
    <pageSetUpPr fitToPage="1"/>
  </sheetPr>
  <dimension ref="A1:H42"/>
  <sheetViews>
    <sheetView showGridLines="0" tabSelected="1" zoomScale="70" zoomScaleNormal="70" zoomScaleSheetLayoutView="100" workbookViewId="0">
      <selection activeCell="E17" sqref="E17"/>
    </sheetView>
  </sheetViews>
  <sheetFormatPr baseColWidth="10" defaultColWidth="0" defaultRowHeight="12.75" x14ac:dyDescent="0.2"/>
  <cols>
    <col min="1" max="1" width="5.28515625" style="32" customWidth="1"/>
    <col min="2" max="2" width="28.5703125" style="32" customWidth="1"/>
    <col min="3" max="3" width="24.85546875" style="32" customWidth="1"/>
    <col min="4" max="4" width="18.7109375" style="36" customWidth="1"/>
    <col min="5" max="5" width="21.5703125" style="32" bestFit="1" customWidth="1"/>
    <col min="6" max="6" width="18.7109375" style="32" customWidth="1"/>
    <col min="7" max="7" width="16" style="32" customWidth="1"/>
    <col min="8" max="8" width="1.5703125" style="32" hidden="1" customWidth="1"/>
    <col min="9" max="16384" width="3.42578125" style="32" hidden="1"/>
  </cols>
  <sheetData>
    <row r="1" spans="1:8" s="31" customFormat="1" ht="19.5" x14ac:dyDescent="0.2">
      <c r="A1" s="43" t="s">
        <v>78</v>
      </c>
      <c r="D1" s="44"/>
    </row>
    <row r="2" spans="1:8" ht="16.5" customHeight="1" x14ac:dyDescent="0.2">
      <c r="B2" s="175" t="s">
        <v>104</v>
      </c>
      <c r="C2" s="175"/>
      <c r="D2" s="175"/>
      <c r="E2" s="175"/>
      <c r="F2" s="175"/>
      <c r="G2" s="175"/>
      <c r="H2" s="175"/>
    </row>
    <row r="3" spans="1:8" ht="16.5" customHeight="1" x14ac:dyDescent="0.2">
      <c r="B3" s="175"/>
      <c r="C3" s="175"/>
      <c r="D3" s="175"/>
      <c r="E3" s="175"/>
      <c r="F3" s="175"/>
      <c r="G3" s="175"/>
      <c r="H3" s="175"/>
    </row>
    <row r="4" spans="1:8" ht="12.75" hidden="1" customHeight="1" x14ac:dyDescent="0.2">
      <c r="B4" s="175"/>
      <c r="C4" s="175"/>
      <c r="D4" s="175"/>
      <c r="E4" s="175"/>
      <c r="F4" s="175"/>
      <c r="G4" s="175"/>
      <c r="H4" s="175"/>
    </row>
    <row r="5" spans="1:8" ht="16.5" x14ac:dyDescent="0.25">
      <c r="B5" s="45" t="s">
        <v>55</v>
      </c>
      <c r="C5" s="155"/>
      <c r="D5" s="47"/>
      <c r="E5" s="47"/>
      <c r="F5" s="47"/>
    </row>
    <row r="6" spans="1:8" ht="16.5" x14ac:dyDescent="0.25">
      <c r="B6" s="45" t="s">
        <v>56</v>
      </c>
      <c r="C6" s="47" t="s">
        <v>106</v>
      </c>
      <c r="D6" s="48"/>
    </row>
    <row r="7" spans="1:8" ht="16.5" x14ac:dyDescent="0.25">
      <c r="B7" s="45" t="s">
        <v>57</v>
      </c>
      <c r="C7" s="34"/>
      <c r="D7" s="47"/>
      <c r="E7" s="47"/>
      <c r="F7" s="47"/>
    </row>
    <row r="8" spans="1:8" ht="16.5" x14ac:dyDescent="0.25">
      <c r="B8" s="45" t="s">
        <v>59</v>
      </c>
      <c r="C8" s="165"/>
      <c r="D8" s="47"/>
      <c r="E8" s="47"/>
      <c r="F8" s="47"/>
    </row>
    <row r="9" spans="1:8" ht="16.5" x14ac:dyDescent="0.25">
      <c r="B9" s="45" t="s">
        <v>29</v>
      </c>
      <c r="C9" s="41" t="s">
        <v>82</v>
      </c>
      <c r="D9" s="49"/>
    </row>
    <row r="10" spans="1:8" ht="16.5" x14ac:dyDescent="0.25">
      <c r="B10" s="50" t="s">
        <v>67</v>
      </c>
      <c r="C10" s="47" t="s">
        <v>105</v>
      </c>
      <c r="D10" s="48"/>
    </row>
    <row r="11" spans="1:8" ht="18.75" x14ac:dyDescent="0.3">
      <c r="B11" s="51" t="s">
        <v>60</v>
      </c>
      <c r="C11" s="52" t="s">
        <v>69</v>
      </c>
      <c r="D11" s="53"/>
    </row>
    <row r="13" spans="1:8" ht="12.75" customHeight="1" x14ac:dyDescent="0.2">
      <c r="B13" s="180" t="s">
        <v>81</v>
      </c>
      <c r="C13" s="182" t="s">
        <v>83</v>
      </c>
      <c r="D13" s="178" t="s">
        <v>96</v>
      </c>
      <c r="E13" s="182" t="s">
        <v>84</v>
      </c>
      <c r="F13" s="176" t="s">
        <v>86</v>
      </c>
    </row>
    <row r="14" spans="1:8" ht="51" customHeight="1" x14ac:dyDescent="0.2">
      <c r="A14" s="54"/>
      <c r="B14" s="181"/>
      <c r="C14" s="183"/>
      <c r="D14" s="179"/>
      <c r="E14" s="183"/>
      <c r="F14" s="177"/>
    </row>
    <row r="15" spans="1:8" ht="15.75" x14ac:dyDescent="0.25">
      <c r="A15" s="54"/>
      <c r="B15" s="55" t="s">
        <v>31</v>
      </c>
      <c r="C15" s="42">
        <v>168837045.24752295</v>
      </c>
      <c r="D15" s="56">
        <v>1</v>
      </c>
      <c r="E15" s="168">
        <v>168837045.24752295</v>
      </c>
      <c r="F15" s="40"/>
    </row>
    <row r="16" spans="1:8" ht="15.75" x14ac:dyDescent="0.25">
      <c r="A16" s="54"/>
      <c r="B16" s="55" t="s">
        <v>39</v>
      </c>
      <c r="C16" s="42">
        <v>167335123.08397993</v>
      </c>
      <c r="D16" s="56">
        <v>1</v>
      </c>
      <c r="E16" s="168">
        <v>167335123.08397993</v>
      </c>
      <c r="F16" s="40"/>
    </row>
    <row r="17" spans="1:7" ht="15.75" x14ac:dyDescent="0.25">
      <c r="A17" s="54"/>
      <c r="B17" s="55" t="s">
        <v>40</v>
      </c>
      <c r="C17" s="42">
        <v>177488300.80323631</v>
      </c>
      <c r="D17" s="56">
        <v>1</v>
      </c>
      <c r="E17" s="168">
        <v>177488300.80323631</v>
      </c>
      <c r="F17" s="40"/>
    </row>
    <row r="18" spans="1:7" ht="15.75" x14ac:dyDescent="0.25">
      <c r="A18" s="54"/>
      <c r="B18" s="55" t="s">
        <v>41</v>
      </c>
      <c r="C18" s="42">
        <v>171412341.98374844</v>
      </c>
      <c r="D18" s="56">
        <v>1</v>
      </c>
      <c r="E18" s="168">
        <v>171412341.98374844</v>
      </c>
      <c r="F18" s="40"/>
    </row>
    <row r="19" spans="1:7" ht="15.75" x14ac:dyDescent="0.25">
      <c r="A19" s="54"/>
      <c r="B19" s="55" t="s">
        <v>42</v>
      </c>
      <c r="C19" s="42">
        <v>184318885.20059291</v>
      </c>
      <c r="D19" s="56">
        <v>1</v>
      </c>
      <c r="E19" s="168">
        <v>184318885.20059291</v>
      </c>
      <c r="F19" s="40"/>
    </row>
    <row r="20" spans="1:7" ht="15.75" x14ac:dyDescent="0.25">
      <c r="A20" s="57"/>
      <c r="B20" s="55" t="s">
        <v>43</v>
      </c>
      <c r="C20" s="42">
        <v>163372126.84295428</v>
      </c>
      <c r="D20" s="56">
        <v>1</v>
      </c>
      <c r="E20" s="168">
        <v>163372126.84295428</v>
      </c>
      <c r="F20" s="40"/>
    </row>
    <row r="21" spans="1:7" ht="15.75" x14ac:dyDescent="0.25">
      <c r="A21" s="57"/>
      <c r="B21" s="55" t="s">
        <v>45</v>
      </c>
      <c r="C21" s="42">
        <v>149499461.62421298</v>
      </c>
      <c r="D21" s="56">
        <v>1</v>
      </c>
      <c r="E21" s="168">
        <v>149499461.62421298</v>
      </c>
      <c r="F21" s="40"/>
    </row>
    <row r="22" spans="1:7" ht="15.75" x14ac:dyDescent="0.25">
      <c r="A22" s="57"/>
      <c r="B22" s="55" t="s">
        <v>46</v>
      </c>
      <c r="C22" s="42">
        <v>163046482.89278632</v>
      </c>
      <c r="D22" s="56">
        <v>1</v>
      </c>
      <c r="E22" s="168">
        <v>163046482.89278632</v>
      </c>
      <c r="F22" s="40"/>
    </row>
    <row r="23" spans="1:7" ht="15.75" x14ac:dyDescent="0.25">
      <c r="A23" s="57"/>
      <c r="B23" s="55" t="s">
        <v>47</v>
      </c>
      <c r="C23" s="42">
        <v>152740384.36964408</v>
      </c>
      <c r="D23" s="56">
        <v>1</v>
      </c>
      <c r="E23" s="168">
        <v>152740384.36964408</v>
      </c>
      <c r="F23" s="40"/>
    </row>
    <row r="24" spans="1:7" ht="15.75" x14ac:dyDescent="0.25">
      <c r="A24" s="57"/>
      <c r="B24" s="55" t="s">
        <v>48</v>
      </c>
      <c r="C24" s="42">
        <v>163322618.85007975</v>
      </c>
      <c r="D24" s="56">
        <v>1</v>
      </c>
      <c r="E24" s="168">
        <v>163322618.85007975</v>
      </c>
      <c r="F24" s="40"/>
    </row>
    <row r="25" spans="1:7" ht="15.75" x14ac:dyDescent="0.25">
      <c r="A25" s="57"/>
      <c r="B25" s="55" t="s">
        <v>49</v>
      </c>
      <c r="C25" s="42">
        <v>154446226.63040125</v>
      </c>
      <c r="D25" s="56">
        <v>1</v>
      </c>
      <c r="E25" s="168">
        <v>154446226.63040125</v>
      </c>
      <c r="F25" s="40"/>
    </row>
    <row r="26" spans="1:7" ht="15.75" x14ac:dyDescent="0.25">
      <c r="A26" s="57"/>
      <c r="B26" s="55" t="s">
        <v>50</v>
      </c>
      <c r="C26" s="42">
        <v>155322541.0438633</v>
      </c>
      <c r="D26" s="56">
        <v>1</v>
      </c>
      <c r="E26" s="168">
        <v>155322541.0438633</v>
      </c>
      <c r="F26" s="40"/>
    </row>
    <row r="27" spans="1:7" ht="15" x14ac:dyDescent="0.25">
      <c r="B27" s="58" t="s">
        <v>34</v>
      </c>
      <c r="C27" s="59">
        <v>1971141538.5730224</v>
      </c>
      <c r="D27" s="60"/>
      <c r="E27" s="170">
        <v>1971141538.5730224</v>
      </c>
      <c r="F27" s="62"/>
    </row>
    <row r="28" spans="1:7" ht="15" x14ac:dyDescent="0.25">
      <c r="B28" s="68"/>
      <c r="C28" s="69"/>
      <c r="D28" s="70"/>
      <c r="E28" s="71"/>
      <c r="F28" s="71"/>
      <c r="G28" s="72"/>
    </row>
    <row r="29" spans="1:7" x14ac:dyDescent="0.2">
      <c r="B29" s="73" t="s">
        <v>0</v>
      </c>
      <c r="C29" s="74"/>
      <c r="D29" s="75"/>
      <c r="E29" s="74"/>
      <c r="F29" s="74"/>
    </row>
    <row r="30" spans="1:7" x14ac:dyDescent="0.2">
      <c r="B30" s="74" t="s">
        <v>62</v>
      </c>
      <c r="C30" s="74"/>
      <c r="D30" s="75"/>
      <c r="E30" s="74"/>
      <c r="F30" s="74"/>
    </row>
    <row r="31" spans="1:7" x14ac:dyDescent="0.2">
      <c r="B31" s="74" t="s">
        <v>72</v>
      </c>
      <c r="C31" s="74"/>
      <c r="D31" s="75"/>
      <c r="E31" s="74"/>
      <c r="F31" s="74"/>
    </row>
    <row r="32" spans="1:7" x14ac:dyDescent="0.2">
      <c r="B32" s="74" t="s">
        <v>66</v>
      </c>
      <c r="C32" s="74"/>
      <c r="D32" s="75"/>
      <c r="E32" s="74"/>
      <c r="F32" s="74"/>
    </row>
    <row r="33" spans="2:6" x14ac:dyDescent="0.2">
      <c r="B33" s="32" t="s">
        <v>87</v>
      </c>
    </row>
    <row r="34" spans="2:6" x14ac:dyDescent="0.2">
      <c r="B34" s="32" t="s">
        <v>101</v>
      </c>
      <c r="C34" s="33"/>
      <c r="D34" s="35"/>
      <c r="E34" s="33"/>
      <c r="F34" s="33"/>
    </row>
    <row r="35" spans="2:6" ht="11.25" customHeight="1" x14ac:dyDescent="0.2">
      <c r="B35" s="185" t="s">
        <v>102</v>
      </c>
      <c r="C35" s="185"/>
      <c r="D35" s="185"/>
      <c r="E35" s="185"/>
      <c r="F35" s="185"/>
    </row>
    <row r="36" spans="2:6" ht="11.25" customHeight="1" x14ac:dyDescent="0.2">
      <c r="B36" s="185"/>
      <c r="C36" s="185"/>
      <c r="D36" s="185"/>
      <c r="E36" s="185"/>
      <c r="F36" s="185"/>
    </row>
    <row r="37" spans="2:6" ht="11.25" customHeight="1" x14ac:dyDescent="0.2">
      <c r="B37" s="32" t="s">
        <v>103</v>
      </c>
      <c r="C37" s="33"/>
      <c r="D37" s="35"/>
      <c r="E37" s="33"/>
      <c r="F37" s="33"/>
    </row>
    <row r="38" spans="2:6" x14ac:dyDescent="0.2">
      <c r="C38" s="33"/>
      <c r="D38" s="35"/>
      <c r="E38" s="33"/>
      <c r="F38" s="33"/>
    </row>
    <row r="39" spans="2:6" x14ac:dyDescent="0.2">
      <c r="C39" s="33"/>
      <c r="D39" s="35"/>
      <c r="E39" s="33"/>
      <c r="F39" s="33"/>
    </row>
    <row r="42" spans="2:6" ht="19.5" x14ac:dyDescent="0.3">
      <c r="B42" s="76" t="s">
        <v>68</v>
      </c>
      <c r="C42" s="77"/>
      <c r="F42" s="78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521">
    <tabColor theme="3" tint="0.39997558519241921"/>
    <pageSetUpPr fitToPage="1"/>
  </sheetPr>
  <dimension ref="A1:AG111"/>
  <sheetViews>
    <sheetView showGridLines="0" zoomScaleNormal="100" workbookViewId="0">
      <pane xSplit="4" ySplit="10" topLeftCell="E13" activePane="bottomRight" state="frozen"/>
      <selection activeCell="C27" sqref="C27"/>
      <selection pane="topRight" activeCell="C27" sqref="C27"/>
      <selection pane="bottomLeft" activeCell="C27" sqref="C27"/>
      <selection pane="bottomRight" activeCell="A15" sqref="A15:A18"/>
    </sheetView>
  </sheetViews>
  <sheetFormatPr baseColWidth="10" defaultColWidth="0" defaultRowHeight="12.75" x14ac:dyDescent="0.2"/>
  <cols>
    <col min="1" max="1" width="8.28515625" style="1" customWidth="1"/>
    <col min="2" max="2" width="14.7109375" style="1" customWidth="1"/>
    <col min="3" max="3" width="11.140625" style="1" customWidth="1"/>
    <col min="4" max="4" width="7.85546875" style="1" customWidth="1"/>
    <col min="5" max="9" width="14.42578125" style="1" bestFit="1" customWidth="1"/>
    <col min="10" max="25" width="15.5703125" style="1" bestFit="1" customWidth="1"/>
    <col min="26" max="26" width="18.28515625" style="1" customWidth="1"/>
    <col min="27" max="28" width="15.5703125" style="1" bestFit="1" customWidth="1"/>
    <col min="29" max="29" width="16.85546875" style="1" bestFit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156" t="s">
        <v>79</v>
      </c>
      <c r="B1" s="157"/>
      <c r="C1" s="157"/>
      <c r="D1" s="157"/>
    </row>
    <row r="2" spans="1:33" ht="15.75" x14ac:dyDescent="0.2">
      <c r="A2" s="156" t="s">
        <v>55</v>
      </c>
      <c r="B2" s="157"/>
      <c r="C2" s="157"/>
      <c r="D2" s="200"/>
      <c r="E2" s="200"/>
      <c r="F2" s="81"/>
    </row>
    <row r="3" spans="1:33" ht="15.75" x14ac:dyDescent="0.2">
      <c r="A3" s="156" t="s">
        <v>56</v>
      </c>
      <c r="B3" s="157"/>
      <c r="C3" s="157"/>
      <c r="D3" s="158" t="str">
        <f>'Formato Resumen 22'!$C$6</f>
        <v>GM-22-003</v>
      </c>
      <c r="E3" s="81"/>
      <c r="F3" s="81"/>
    </row>
    <row r="4" spans="1:33" ht="15.75" x14ac:dyDescent="0.2">
      <c r="A4" s="156" t="s">
        <v>57</v>
      </c>
      <c r="B4" s="157"/>
      <c r="C4" s="157"/>
      <c r="D4" s="159"/>
      <c r="E4" s="81"/>
      <c r="F4" s="81"/>
      <c r="H4" s="83"/>
    </row>
    <row r="5" spans="1:33" ht="15.75" x14ac:dyDescent="0.2">
      <c r="A5" s="156" t="s">
        <v>59</v>
      </c>
      <c r="B5" s="157"/>
      <c r="C5" s="157"/>
      <c r="D5" s="159"/>
      <c r="E5" s="81"/>
      <c r="F5" s="81"/>
    </row>
    <row r="6" spans="1:33" ht="15.75" x14ac:dyDescent="0.2">
      <c r="A6" s="156" t="s">
        <v>28</v>
      </c>
      <c r="B6" s="157"/>
      <c r="C6" s="157"/>
      <c r="D6" s="160" t="e">
        <f>#REF!</f>
        <v>#REF!</v>
      </c>
      <c r="E6" s="84"/>
      <c r="F6" s="84"/>
    </row>
    <row r="7" spans="1:33" ht="15.75" x14ac:dyDescent="0.2">
      <c r="A7" s="156" t="s">
        <v>29</v>
      </c>
      <c r="B7" s="157"/>
      <c r="C7" s="157"/>
      <c r="D7" s="161" t="s">
        <v>85</v>
      </c>
      <c r="E7" s="81"/>
      <c r="F7" s="81"/>
    </row>
    <row r="8" spans="1:33" ht="13.5" customHeight="1" x14ac:dyDescent="0.25">
      <c r="A8" s="162" t="s">
        <v>60</v>
      </c>
      <c r="B8" s="157"/>
      <c r="C8" s="157"/>
      <c r="D8" s="161" t="s">
        <v>38</v>
      </c>
    </row>
    <row r="9" spans="1:33" ht="16.5" thickBot="1" x14ac:dyDescent="0.25">
      <c r="C9" s="199"/>
      <c r="D9" s="199"/>
    </row>
    <row r="10" spans="1:33" s="93" customFormat="1" ht="32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194">
        <f>+'Formato Resumen 22'!E15</f>
        <v>0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194">
        <f>+'Formato Resumen 22'!E16</f>
        <v>0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194">
        <f>+'Formato Resumen 22'!E17</f>
        <v>0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1" t="e">
        <f>+DATE(#REF!,4,1)</f>
        <v>#REF!</v>
      </c>
      <c r="B23" s="194">
        <f>+'Formato Resumen 22'!E18</f>
        <v>0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1" t="e">
        <f>+DATE(#REF!,5,1)</f>
        <v>#REF!</v>
      </c>
      <c r="B27" s="194">
        <f>+'Formato Resumen 22'!E19</f>
        <v>0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1" t="e">
        <f>+DATE(#REF!,6,1)</f>
        <v>#REF!</v>
      </c>
      <c r="B31" s="194">
        <f>+'Formato Resumen 22'!E20</f>
        <v>0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1" t="e">
        <f>+DATE(#REF!,7,1)</f>
        <v>#REF!</v>
      </c>
      <c r="B35" s="194">
        <f>+'Formato Resumen 22'!E21</f>
        <v>0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1" t="e">
        <f>+DATE(#REF!,8,1)</f>
        <v>#REF!</v>
      </c>
      <c r="B39" s="194">
        <f>+'Formato Resumen 22'!E22</f>
        <v>0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1" t="e">
        <f>+DATE(#REF!,9,1)</f>
        <v>#REF!</v>
      </c>
      <c r="B43" s="194">
        <f>+'Formato Resumen 22'!E23</f>
        <v>90877367.720107675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1" t="e">
        <f>+DATE(#REF!,10,1)</f>
        <v>#REF!</v>
      </c>
      <c r="B47" s="194">
        <f>+'Formato Resumen 22'!E24</f>
        <v>94573898.211837918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1" t="e">
        <f>+DATE(#REF!,11,1)</f>
        <v>#REF!</v>
      </c>
      <c r="B51" s="194">
        <f>+'Formato Resumen 22'!E25</f>
        <v>98268092.369285017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1" t="e">
        <f>+DATE(#REF!,12,1)</f>
        <v>#REF!</v>
      </c>
      <c r="B55" s="194">
        <f>+'Formato Resumen 22'!E26</f>
        <v>111363678.51476444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32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5" t="e">
        <f>#REF!</f>
        <v>#REF!</v>
      </c>
      <c r="G64" s="15" t="e">
        <f>#REF!</f>
        <v>#REF!</v>
      </c>
      <c r="H64" s="15" t="e">
        <f>#REF!</f>
        <v>#REF!</v>
      </c>
      <c r="I64" s="15" t="e">
        <f>#REF!</f>
        <v>#REF!</v>
      </c>
      <c r="J64" s="15" t="e">
        <f>#REF!</f>
        <v>#REF!</v>
      </c>
      <c r="K64" s="15" t="e">
        <f>#REF!</f>
        <v>#REF!</v>
      </c>
      <c r="L64" s="15" t="e">
        <f>#REF!</f>
        <v>#REF!</v>
      </c>
      <c r="M64" s="15" t="e">
        <f>#REF!</f>
        <v>#REF!</v>
      </c>
      <c r="N64" s="15" t="e">
        <f>#REF!</f>
        <v>#REF!</v>
      </c>
      <c r="O64" s="15" t="e">
        <f>#REF!</f>
        <v>#REF!</v>
      </c>
      <c r="P64" s="15" t="e">
        <f>#REF!</f>
        <v>#REF!</v>
      </c>
      <c r="Q64" s="15" t="e">
        <f>#REF!</f>
        <v>#REF!</v>
      </c>
      <c r="R64" s="15" t="e">
        <f>#REF!</f>
        <v>#REF!</v>
      </c>
      <c r="S64" s="15" t="e">
        <f>#REF!</f>
        <v>#REF!</v>
      </c>
      <c r="T64" s="15" t="e">
        <f>#REF!</f>
        <v>#REF!</v>
      </c>
      <c r="U64" s="15" t="e">
        <f>#REF!</f>
        <v>#REF!</v>
      </c>
      <c r="V64" s="15" t="e">
        <f>#REF!</f>
        <v>#REF!</v>
      </c>
      <c r="W64" s="15" t="e">
        <f>#REF!</f>
        <v>#REF!</v>
      </c>
      <c r="X64" s="15" t="e">
        <f>#REF!</f>
        <v>#REF!</v>
      </c>
      <c r="Y64" s="15" t="e">
        <f>#REF!</f>
        <v>#REF!</v>
      </c>
      <c r="Z64" s="15" t="e">
        <f>#REF!</f>
        <v>#REF!</v>
      </c>
      <c r="AA64" s="15" t="e">
        <f>#REF!</f>
        <v>#REF!</v>
      </c>
      <c r="AB64" s="16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9" t="e">
        <f>#REF!</f>
        <v>#REF!</v>
      </c>
      <c r="F65" s="20" t="e">
        <f>#REF!</f>
        <v>#REF!</v>
      </c>
      <c r="G65" s="20" t="e">
        <f>#REF!</f>
        <v>#REF!</v>
      </c>
      <c r="H65" s="20" t="e">
        <f>#REF!</f>
        <v>#REF!</v>
      </c>
      <c r="I65" s="20" t="e">
        <f>#REF!</f>
        <v>#REF!</v>
      </c>
      <c r="J65" s="20" t="e">
        <f>#REF!</f>
        <v>#REF!</v>
      </c>
      <c r="K65" s="20" t="e">
        <f>#REF!</f>
        <v>#REF!</v>
      </c>
      <c r="L65" s="20" t="e">
        <f>#REF!</f>
        <v>#REF!</v>
      </c>
      <c r="M65" s="20" t="e">
        <f>#REF!</f>
        <v>#REF!</v>
      </c>
      <c r="N65" s="20" t="e">
        <f>#REF!</f>
        <v>#REF!</v>
      </c>
      <c r="O65" s="20" t="e">
        <f>#REF!</f>
        <v>#REF!</v>
      </c>
      <c r="P65" s="20" t="e">
        <f>#REF!</f>
        <v>#REF!</v>
      </c>
      <c r="Q65" s="20" t="e">
        <f>#REF!</f>
        <v>#REF!</v>
      </c>
      <c r="R65" s="20" t="e">
        <f>#REF!</f>
        <v>#REF!</v>
      </c>
      <c r="S65" s="20" t="e">
        <f>#REF!</f>
        <v>#REF!</v>
      </c>
      <c r="T65" s="20" t="e">
        <f>#REF!</f>
        <v>#REF!</v>
      </c>
      <c r="U65" s="20" t="e">
        <f>#REF!</f>
        <v>#REF!</v>
      </c>
      <c r="V65" s="20" t="e">
        <f>#REF!</f>
        <v>#REF!</v>
      </c>
      <c r="W65" s="20" t="e">
        <f>#REF!</f>
        <v>#REF!</v>
      </c>
      <c r="X65" s="20" t="e">
        <f>#REF!</f>
        <v>#REF!</v>
      </c>
      <c r="Y65" s="20" t="e">
        <f>#REF!</f>
        <v>#REF!</v>
      </c>
      <c r="Z65" s="20" t="e">
        <f>#REF!</f>
        <v>#REF!</v>
      </c>
      <c r="AA65" s="20" t="e">
        <f>#REF!</f>
        <v>#REF!</v>
      </c>
      <c r="AB65" s="21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24" t="e">
        <f>#REF!</f>
        <v>#REF!</v>
      </c>
      <c r="F66" s="25" t="e">
        <f>#REF!</f>
        <v>#REF!</v>
      </c>
      <c r="G66" s="25" t="e">
        <f>#REF!</f>
        <v>#REF!</v>
      </c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 t="e">
        <f>#REF!</f>
        <v>#REF!</v>
      </c>
      <c r="Q66" s="25" t="e">
        <f>#REF!</f>
        <v>#REF!</v>
      </c>
      <c r="R66" s="25" t="e">
        <f>#REF!</f>
        <v>#REF!</v>
      </c>
      <c r="S66" s="25" t="e">
        <f>#REF!</f>
        <v>#REF!</v>
      </c>
      <c r="T66" s="25" t="e">
        <f>#REF!</f>
        <v>#REF!</v>
      </c>
      <c r="U66" s="25" t="e">
        <f>#REF!</f>
        <v>#REF!</v>
      </c>
      <c r="V66" s="25" t="e">
        <f>#REF!</f>
        <v>#REF!</v>
      </c>
      <c r="W66" s="25" t="e">
        <f>#REF!</f>
        <v>#REF!</v>
      </c>
      <c r="X66" s="25" t="e">
        <f>#REF!</f>
        <v>#REF!</v>
      </c>
      <c r="Y66" s="25" t="e">
        <f>#REF!</f>
        <v>#REF!</v>
      </c>
      <c r="Z66" s="25" t="e">
        <f>#REF!</f>
        <v>#REF!</v>
      </c>
      <c r="AA66" s="25" t="e">
        <f>#REF!</f>
        <v>#REF!</v>
      </c>
      <c r="AB66" s="26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" si="49">SUMPRODUCT($D64:$D66,F64:F66)</f>
        <v>#REF!</v>
      </c>
      <c r="G67" s="29" t="e">
        <f t="shared" ref="G67" si="50">SUMPRODUCT($D64:$D66,G64:G66)</f>
        <v>#REF!</v>
      </c>
      <c r="H67" s="29" t="e">
        <f t="shared" ref="H67" si="51">SUMPRODUCT($D64:$D66,H64:H66)</f>
        <v>#REF!</v>
      </c>
      <c r="I67" s="29" t="e">
        <f t="shared" ref="I67" si="52">SUMPRODUCT($D64:$D66,I64:I66)</f>
        <v>#REF!</v>
      </c>
      <c r="J67" s="29" t="e">
        <f t="shared" ref="J67" si="53">SUMPRODUCT($D64:$D66,J64:J66)</f>
        <v>#REF!</v>
      </c>
      <c r="K67" s="29" t="e">
        <f t="shared" ref="K67" si="54">SUMPRODUCT($D64:$D66,K64:K66)</f>
        <v>#REF!</v>
      </c>
      <c r="L67" s="29" t="e">
        <f t="shared" ref="L67" si="55">SUMPRODUCT($D64:$D66,L64:L66)</f>
        <v>#REF!</v>
      </c>
      <c r="M67" s="29" t="e">
        <f t="shared" ref="M67" si="56">SUMPRODUCT($D64:$D66,M64:M66)</f>
        <v>#REF!</v>
      </c>
      <c r="N67" s="29" t="e">
        <f t="shared" ref="N67" si="57">SUMPRODUCT($D64:$D66,N64:N66)</f>
        <v>#REF!</v>
      </c>
      <c r="O67" s="29" t="e">
        <f t="shared" ref="O67" si="58">SUMPRODUCT($D64:$D66,O64:O66)</f>
        <v>#REF!</v>
      </c>
      <c r="P67" s="29" t="e">
        <f t="shared" ref="P67" si="59">SUMPRODUCT($D64:$D66,P64:P66)</f>
        <v>#REF!</v>
      </c>
      <c r="Q67" s="29" t="e">
        <f t="shared" ref="Q67" si="60">SUMPRODUCT($D64:$D66,Q64:Q66)</f>
        <v>#REF!</v>
      </c>
      <c r="R67" s="29" t="e">
        <f t="shared" ref="R67" si="61">SUMPRODUCT($D64:$D66,R64:R66)</f>
        <v>#REF!</v>
      </c>
      <c r="S67" s="29" t="e">
        <f t="shared" ref="S67" si="62">SUMPRODUCT($D64:$D66,S64:S66)</f>
        <v>#REF!</v>
      </c>
      <c r="T67" s="29" t="e">
        <f t="shared" ref="T67" si="63">SUMPRODUCT($D64:$D66,T64:T66)</f>
        <v>#REF!</v>
      </c>
      <c r="U67" s="29" t="e">
        <f t="shared" ref="U67" si="64">SUMPRODUCT($D64:$D66,U64:U66)</f>
        <v>#REF!</v>
      </c>
      <c r="V67" s="29" t="e">
        <f t="shared" ref="V67" si="65">SUMPRODUCT($D64:$D66,V64:V66)</f>
        <v>#REF!</v>
      </c>
      <c r="W67" s="29" t="e">
        <f t="shared" ref="W67" si="66">SUMPRODUCT($D64:$D66,W64:W66)</f>
        <v>#REF!</v>
      </c>
      <c r="X67" s="29" t="e">
        <f t="shared" ref="X67" si="67">SUMPRODUCT($D64:$D66,X64:X66)</f>
        <v>#REF!</v>
      </c>
      <c r="Y67" s="29" t="e">
        <f t="shared" ref="Y67" si="68">SUMPRODUCT($D64:$D66,Y64:Y66)</f>
        <v>#REF!</v>
      </c>
      <c r="Z67" s="29" t="e">
        <f t="shared" ref="Z67" si="69">SUMPRODUCT($D64:$D66,Z64:Z66)</f>
        <v>#REF!</v>
      </c>
      <c r="AA67" s="29" t="e">
        <f t="shared" ref="AA67" si="70">SUMPRODUCT($D64:$D66,AA64:AA66)</f>
        <v>#REF!</v>
      </c>
      <c r="AB67" s="29" t="e">
        <f t="shared" ref="AB67" si="71">SUMPRODUCT($D64:$D66,AB64:AB66)</f>
        <v>#REF!</v>
      </c>
      <c r="AC67" s="30" t="e">
        <f>+SUM(E67:AB67)</f>
        <v>#REF!</v>
      </c>
    </row>
    <row r="68" spans="1:29" ht="15" x14ac:dyDescent="0.2">
      <c r="A68" s="196" t="e">
        <f t="shared" ref="A68" si="72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5" t="e">
        <f>#REF!</f>
        <v>#REF!</v>
      </c>
      <c r="G68" s="15" t="e">
        <f>#REF!</f>
        <v>#REF!</v>
      </c>
      <c r="H68" s="15" t="e">
        <f>#REF!</f>
        <v>#REF!</v>
      </c>
      <c r="I68" s="15" t="e">
        <f>#REF!</f>
        <v>#REF!</v>
      </c>
      <c r="J68" s="15" t="e">
        <f>#REF!</f>
        <v>#REF!</v>
      </c>
      <c r="K68" s="15" t="e">
        <f>#REF!</f>
        <v>#REF!</v>
      </c>
      <c r="L68" s="15" t="e">
        <f>#REF!</f>
        <v>#REF!</v>
      </c>
      <c r="M68" s="15" t="e">
        <f>#REF!</f>
        <v>#REF!</v>
      </c>
      <c r="N68" s="15" t="e">
        <f>#REF!</f>
        <v>#REF!</v>
      </c>
      <c r="O68" s="15" t="e">
        <f>#REF!</f>
        <v>#REF!</v>
      </c>
      <c r="P68" s="15" t="e">
        <f>#REF!</f>
        <v>#REF!</v>
      </c>
      <c r="Q68" s="15" t="e">
        <f>#REF!</f>
        <v>#REF!</v>
      </c>
      <c r="R68" s="15" t="e">
        <f>#REF!</f>
        <v>#REF!</v>
      </c>
      <c r="S68" s="15" t="e">
        <f>#REF!</f>
        <v>#REF!</v>
      </c>
      <c r="T68" s="15" t="e">
        <f>#REF!</f>
        <v>#REF!</v>
      </c>
      <c r="U68" s="15" t="e">
        <f>#REF!</f>
        <v>#REF!</v>
      </c>
      <c r="V68" s="15" t="e">
        <f>#REF!</f>
        <v>#REF!</v>
      </c>
      <c r="W68" s="15" t="e">
        <f>#REF!</f>
        <v>#REF!</v>
      </c>
      <c r="X68" s="15" t="e">
        <f>#REF!</f>
        <v>#REF!</v>
      </c>
      <c r="Y68" s="15" t="e">
        <f>#REF!</f>
        <v>#REF!</v>
      </c>
      <c r="Z68" s="15" t="e">
        <f>#REF!</f>
        <v>#REF!</v>
      </c>
      <c r="AA68" s="15" t="e">
        <f>#REF!</f>
        <v>#REF!</v>
      </c>
      <c r="AB68" s="16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9" t="e">
        <f>#REF!</f>
        <v>#REF!</v>
      </c>
      <c r="F69" s="20" t="e">
        <f>#REF!</f>
        <v>#REF!</v>
      </c>
      <c r="G69" s="20" t="e">
        <f>#REF!</f>
        <v>#REF!</v>
      </c>
      <c r="H69" s="20" t="e">
        <f>#REF!</f>
        <v>#REF!</v>
      </c>
      <c r="I69" s="20" t="e">
        <f>#REF!</f>
        <v>#REF!</v>
      </c>
      <c r="J69" s="20" t="e">
        <f>#REF!</f>
        <v>#REF!</v>
      </c>
      <c r="K69" s="20" t="e">
        <f>#REF!</f>
        <v>#REF!</v>
      </c>
      <c r="L69" s="20" t="e">
        <f>#REF!</f>
        <v>#REF!</v>
      </c>
      <c r="M69" s="20" t="e">
        <f>#REF!</f>
        <v>#REF!</v>
      </c>
      <c r="N69" s="20" t="e">
        <f>#REF!</f>
        <v>#REF!</v>
      </c>
      <c r="O69" s="20" t="e">
        <f>#REF!</f>
        <v>#REF!</v>
      </c>
      <c r="P69" s="20" t="e">
        <f>#REF!</f>
        <v>#REF!</v>
      </c>
      <c r="Q69" s="20" t="e">
        <f>#REF!</f>
        <v>#REF!</v>
      </c>
      <c r="R69" s="20" t="e">
        <f>#REF!</f>
        <v>#REF!</v>
      </c>
      <c r="S69" s="20" t="e">
        <f>#REF!</f>
        <v>#REF!</v>
      </c>
      <c r="T69" s="20" t="e">
        <f>#REF!</f>
        <v>#REF!</v>
      </c>
      <c r="U69" s="20" t="e">
        <f>#REF!</f>
        <v>#REF!</v>
      </c>
      <c r="V69" s="20" t="e">
        <f>#REF!</f>
        <v>#REF!</v>
      </c>
      <c r="W69" s="20" t="e">
        <f>#REF!</f>
        <v>#REF!</v>
      </c>
      <c r="X69" s="20" t="e">
        <f>#REF!</f>
        <v>#REF!</v>
      </c>
      <c r="Y69" s="20" t="e">
        <f>#REF!</f>
        <v>#REF!</v>
      </c>
      <c r="Z69" s="20" t="e">
        <f>#REF!</f>
        <v>#REF!</v>
      </c>
      <c r="AA69" s="20" t="e">
        <f>#REF!</f>
        <v>#REF!</v>
      </c>
      <c r="AB69" s="21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24" t="e">
        <f>#REF!</f>
        <v>#REF!</v>
      </c>
      <c r="F70" s="25" t="e">
        <f>#REF!</f>
        <v>#REF!</v>
      </c>
      <c r="G70" s="25" t="e">
        <f>#REF!</f>
        <v>#REF!</v>
      </c>
      <c r="H70" s="25" t="e">
        <f>#REF!</f>
        <v>#REF!</v>
      </c>
      <c r="I70" s="25" t="e">
        <f>#REF!</f>
        <v>#REF!</v>
      </c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 t="e">
        <f>#REF!</f>
        <v>#REF!</v>
      </c>
      <c r="Q70" s="25" t="e">
        <f>#REF!</f>
        <v>#REF!</v>
      </c>
      <c r="R70" s="25" t="e">
        <f>#REF!</f>
        <v>#REF!</v>
      </c>
      <c r="S70" s="25" t="e">
        <f>#REF!</f>
        <v>#REF!</v>
      </c>
      <c r="T70" s="25" t="e">
        <f>#REF!</f>
        <v>#REF!</v>
      </c>
      <c r="U70" s="25" t="e">
        <f>#REF!</f>
        <v>#REF!</v>
      </c>
      <c r="V70" s="25" t="e">
        <f>#REF!</f>
        <v>#REF!</v>
      </c>
      <c r="W70" s="25" t="e">
        <f>#REF!</f>
        <v>#REF!</v>
      </c>
      <c r="X70" s="25" t="e">
        <f>#REF!</f>
        <v>#REF!</v>
      </c>
      <c r="Y70" s="25" t="e">
        <f>#REF!</f>
        <v>#REF!</v>
      </c>
      <c r="Z70" s="25" t="e">
        <f>#REF!</f>
        <v>#REF!</v>
      </c>
      <c r="AA70" s="25" t="e">
        <f>#REF!</f>
        <v>#REF!</v>
      </c>
      <c r="AB70" s="26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" si="73">SUMPRODUCT($D68:$D70,F68:F70)</f>
        <v>#REF!</v>
      </c>
      <c r="G71" s="29" t="e">
        <f t="shared" ref="G71" si="74">SUMPRODUCT($D68:$D70,G68:G70)</f>
        <v>#REF!</v>
      </c>
      <c r="H71" s="29" t="e">
        <f t="shared" ref="H71" si="75">SUMPRODUCT($D68:$D70,H68:H70)</f>
        <v>#REF!</v>
      </c>
      <c r="I71" s="29" t="e">
        <f t="shared" ref="I71" si="76">SUMPRODUCT($D68:$D70,I68:I70)</f>
        <v>#REF!</v>
      </c>
      <c r="J71" s="29" t="e">
        <f t="shared" ref="J71" si="77">SUMPRODUCT($D68:$D70,J68:J70)</f>
        <v>#REF!</v>
      </c>
      <c r="K71" s="29" t="e">
        <f t="shared" ref="K71" si="78">SUMPRODUCT($D68:$D70,K68:K70)</f>
        <v>#REF!</v>
      </c>
      <c r="L71" s="29" t="e">
        <f t="shared" ref="L71" si="79">SUMPRODUCT($D68:$D70,L68:L70)</f>
        <v>#REF!</v>
      </c>
      <c r="M71" s="29" t="e">
        <f t="shared" ref="M71" si="80">SUMPRODUCT($D68:$D70,M68:M70)</f>
        <v>#REF!</v>
      </c>
      <c r="N71" s="29" t="e">
        <f t="shared" ref="N71" si="81">SUMPRODUCT($D68:$D70,N68:N70)</f>
        <v>#REF!</v>
      </c>
      <c r="O71" s="29" t="e">
        <f t="shared" ref="O71" si="82">SUMPRODUCT($D68:$D70,O68:O70)</f>
        <v>#REF!</v>
      </c>
      <c r="P71" s="29" t="e">
        <f t="shared" ref="P71" si="83">SUMPRODUCT($D68:$D70,P68:P70)</f>
        <v>#REF!</v>
      </c>
      <c r="Q71" s="29" t="e">
        <f t="shared" ref="Q71" si="84">SUMPRODUCT($D68:$D70,Q68:Q70)</f>
        <v>#REF!</v>
      </c>
      <c r="R71" s="29" t="e">
        <f t="shared" ref="R71" si="85">SUMPRODUCT($D68:$D70,R68:R70)</f>
        <v>#REF!</v>
      </c>
      <c r="S71" s="29" t="e">
        <f t="shared" ref="S71" si="86">SUMPRODUCT($D68:$D70,S68:S70)</f>
        <v>#REF!</v>
      </c>
      <c r="T71" s="29" t="e">
        <f t="shared" ref="T71" si="87">SUMPRODUCT($D68:$D70,T68:T70)</f>
        <v>#REF!</v>
      </c>
      <c r="U71" s="29" t="e">
        <f t="shared" ref="U71" si="88">SUMPRODUCT($D68:$D70,U68:U70)</f>
        <v>#REF!</v>
      </c>
      <c r="V71" s="29" t="e">
        <f t="shared" ref="V71" si="89">SUMPRODUCT($D68:$D70,V68:V70)</f>
        <v>#REF!</v>
      </c>
      <c r="W71" s="29" t="e">
        <f t="shared" ref="W71" si="90">SUMPRODUCT($D68:$D70,W68:W70)</f>
        <v>#REF!</v>
      </c>
      <c r="X71" s="29" t="e">
        <f t="shared" ref="X71" si="91">SUMPRODUCT($D68:$D70,X68:X70)</f>
        <v>#REF!</v>
      </c>
      <c r="Y71" s="29" t="e">
        <f t="shared" ref="Y71" si="92">SUMPRODUCT($D68:$D70,Y68:Y70)</f>
        <v>#REF!</v>
      </c>
      <c r="Z71" s="29" t="e">
        <f t="shared" ref="Z71" si="93">SUMPRODUCT($D68:$D70,Z68:Z70)</f>
        <v>#REF!</v>
      </c>
      <c r="AA71" s="29" t="e">
        <f t="shared" ref="AA71" si="94">SUMPRODUCT($D68:$D70,AA68:AA70)</f>
        <v>#REF!</v>
      </c>
      <c r="AB71" s="29" t="e">
        <f t="shared" ref="AB71" si="95">SUMPRODUCT($D68:$D70,AB68:AB70)</f>
        <v>#REF!</v>
      </c>
      <c r="AC71" s="30" t="e">
        <f>+SUM(E71:AB71)</f>
        <v>#REF!</v>
      </c>
    </row>
    <row r="72" spans="1:29" ht="15" x14ac:dyDescent="0.2">
      <c r="A72" s="196" t="e">
        <f t="shared" ref="A72" si="96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5" t="e">
        <f>#REF!</f>
        <v>#REF!</v>
      </c>
      <c r="G72" s="15" t="e">
        <f>#REF!</f>
        <v>#REF!</v>
      </c>
      <c r="H72" s="15" t="e">
        <f>#REF!</f>
        <v>#REF!</v>
      </c>
      <c r="I72" s="15" t="e">
        <f>#REF!</f>
        <v>#REF!</v>
      </c>
      <c r="J72" s="15" t="e">
        <f>#REF!</f>
        <v>#REF!</v>
      </c>
      <c r="K72" s="15" t="e">
        <f>#REF!</f>
        <v>#REF!</v>
      </c>
      <c r="L72" s="15" t="e">
        <f>#REF!</f>
        <v>#REF!</v>
      </c>
      <c r="M72" s="15" t="e">
        <f>#REF!</f>
        <v>#REF!</v>
      </c>
      <c r="N72" s="15" t="e">
        <f>#REF!</f>
        <v>#REF!</v>
      </c>
      <c r="O72" s="15" t="e">
        <f>#REF!</f>
        <v>#REF!</v>
      </c>
      <c r="P72" s="15" t="e">
        <f>#REF!</f>
        <v>#REF!</v>
      </c>
      <c r="Q72" s="15" t="e">
        <f>#REF!</f>
        <v>#REF!</v>
      </c>
      <c r="R72" s="15" t="e">
        <f>#REF!</f>
        <v>#REF!</v>
      </c>
      <c r="S72" s="15" t="e">
        <f>#REF!</f>
        <v>#REF!</v>
      </c>
      <c r="T72" s="15" t="e">
        <f>#REF!</f>
        <v>#REF!</v>
      </c>
      <c r="U72" s="15" t="e">
        <f>#REF!</f>
        <v>#REF!</v>
      </c>
      <c r="V72" s="15" t="e">
        <f>#REF!</f>
        <v>#REF!</v>
      </c>
      <c r="W72" s="15" t="e">
        <f>#REF!</f>
        <v>#REF!</v>
      </c>
      <c r="X72" s="15" t="e">
        <f>#REF!</f>
        <v>#REF!</v>
      </c>
      <c r="Y72" s="15" t="e">
        <f>#REF!</f>
        <v>#REF!</v>
      </c>
      <c r="Z72" s="15" t="e">
        <f>#REF!</f>
        <v>#REF!</v>
      </c>
      <c r="AA72" s="15" t="e">
        <f>#REF!</f>
        <v>#REF!</v>
      </c>
      <c r="AB72" s="16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9" t="e">
        <f>#REF!</f>
        <v>#REF!</v>
      </c>
      <c r="F73" s="20" t="e">
        <f>#REF!</f>
        <v>#REF!</v>
      </c>
      <c r="G73" s="20" t="e">
        <f>#REF!</f>
        <v>#REF!</v>
      </c>
      <c r="H73" s="20" t="e">
        <f>#REF!</f>
        <v>#REF!</v>
      </c>
      <c r="I73" s="20" t="e">
        <f>#REF!</f>
        <v>#REF!</v>
      </c>
      <c r="J73" s="20" t="e">
        <f>#REF!</f>
        <v>#REF!</v>
      </c>
      <c r="K73" s="20" t="e">
        <f>#REF!</f>
        <v>#REF!</v>
      </c>
      <c r="L73" s="20" t="e">
        <f>#REF!</f>
        <v>#REF!</v>
      </c>
      <c r="M73" s="20" t="e">
        <f>#REF!</f>
        <v>#REF!</v>
      </c>
      <c r="N73" s="20" t="e">
        <f>#REF!</f>
        <v>#REF!</v>
      </c>
      <c r="O73" s="20" t="e">
        <f>#REF!</f>
        <v>#REF!</v>
      </c>
      <c r="P73" s="20" t="e">
        <f>#REF!</f>
        <v>#REF!</v>
      </c>
      <c r="Q73" s="20" t="e">
        <f>#REF!</f>
        <v>#REF!</v>
      </c>
      <c r="R73" s="20" t="e">
        <f>#REF!</f>
        <v>#REF!</v>
      </c>
      <c r="S73" s="20" t="e">
        <f>#REF!</f>
        <v>#REF!</v>
      </c>
      <c r="T73" s="20" t="e">
        <f>#REF!</f>
        <v>#REF!</v>
      </c>
      <c r="U73" s="20" t="e">
        <f>#REF!</f>
        <v>#REF!</v>
      </c>
      <c r="V73" s="20" t="e">
        <f>#REF!</f>
        <v>#REF!</v>
      </c>
      <c r="W73" s="20" t="e">
        <f>#REF!</f>
        <v>#REF!</v>
      </c>
      <c r="X73" s="20" t="e">
        <f>#REF!</f>
        <v>#REF!</v>
      </c>
      <c r="Y73" s="20" t="e">
        <f>#REF!</f>
        <v>#REF!</v>
      </c>
      <c r="Z73" s="20" t="e">
        <f>#REF!</f>
        <v>#REF!</v>
      </c>
      <c r="AA73" s="20" t="e">
        <f>#REF!</f>
        <v>#REF!</v>
      </c>
      <c r="AB73" s="21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24" t="e">
        <f>#REF!</f>
        <v>#REF!</v>
      </c>
      <c r="F74" s="25" t="e">
        <f>#REF!</f>
        <v>#REF!</v>
      </c>
      <c r="G74" s="25" t="e">
        <f>#REF!</f>
        <v>#REF!</v>
      </c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 t="e">
        <f>#REF!</f>
        <v>#REF!</v>
      </c>
      <c r="Q74" s="25" t="e">
        <f>#REF!</f>
        <v>#REF!</v>
      </c>
      <c r="R74" s="25" t="e">
        <f>#REF!</f>
        <v>#REF!</v>
      </c>
      <c r="S74" s="25" t="e">
        <f>#REF!</f>
        <v>#REF!</v>
      </c>
      <c r="T74" s="25" t="e">
        <f>#REF!</f>
        <v>#REF!</v>
      </c>
      <c r="U74" s="25" t="e">
        <f>#REF!</f>
        <v>#REF!</v>
      </c>
      <c r="V74" s="25" t="e">
        <f>#REF!</f>
        <v>#REF!</v>
      </c>
      <c r="W74" s="25" t="e">
        <f>#REF!</f>
        <v>#REF!</v>
      </c>
      <c r="X74" s="25" t="e">
        <f>#REF!</f>
        <v>#REF!</v>
      </c>
      <c r="Y74" s="25" t="e">
        <f>#REF!</f>
        <v>#REF!</v>
      </c>
      <c r="Z74" s="25" t="e">
        <f>#REF!</f>
        <v>#REF!</v>
      </c>
      <c r="AA74" s="25" t="e">
        <f>#REF!</f>
        <v>#REF!</v>
      </c>
      <c r="AB74" s="26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" si="97">SUMPRODUCT($D72:$D74,F72:F74)</f>
        <v>#REF!</v>
      </c>
      <c r="G75" s="29" t="e">
        <f t="shared" ref="G75" si="98">SUMPRODUCT($D72:$D74,G72:G74)</f>
        <v>#REF!</v>
      </c>
      <c r="H75" s="29" t="e">
        <f t="shared" ref="H75" si="99">SUMPRODUCT($D72:$D74,H72:H74)</f>
        <v>#REF!</v>
      </c>
      <c r="I75" s="29" t="e">
        <f t="shared" ref="I75" si="100">SUMPRODUCT($D72:$D74,I72:I74)</f>
        <v>#REF!</v>
      </c>
      <c r="J75" s="29" t="e">
        <f t="shared" ref="J75" si="101">SUMPRODUCT($D72:$D74,J72:J74)</f>
        <v>#REF!</v>
      </c>
      <c r="K75" s="29" t="e">
        <f t="shared" ref="K75" si="102">SUMPRODUCT($D72:$D74,K72:K74)</f>
        <v>#REF!</v>
      </c>
      <c r="L75" s="29" t="e">
        <f t="shared" ref="L75" si="103">SUMPRODUCT($D72:$D74,L72:L74)</f>
        <v>#REF!</v>
      </c>
      <c r="M75" s="29" t="e">
        <f t="shared" ref="M75" si="104">SUMPRODUCT($D72:$D74,M72:M74)</f>
        <v>#REF!</v>
      </c>
      <c r="N75" s="29" t="e">
        <f t="shared" ref="N75" si="105">SUMPRODUCT($D72:$D74,N72:N74)</f>
        <v>#REF!</v>
      </c>
      <c r="O75" s="29" t="e">
        <f t="shared" ref="O75" si="106">SUMPRODUCT($D72:$D74,O72:O74)</f>
        <v>#REF!</v>
      </c>
      <c r="P75" s="29" t="e">
        <f t="shared" ref="P75" si="107">SUMPRODUCT($D72:$D74,P72:P74)</f>
        <v>#REF!</v>
      </c>
      <c r="Q75" s="29" t="e">
        <f t="shared" ref="Q75" si="108">SUMPRODUCT($D72:$D74,Q72:Q74)</f>
        <v>#REF!</v>
      </c>
      <c r="R75" s="29" t="e">
        <f t="shared" ref="R75" si="109">SUMPRODUCT($D72:$D74,R72:R74)</f>
        <v>#REF!</v>
      </c>
      <c r="S75" s="29" t="e">
        <f t="shared" ref="S75" si="110">SUMPRODUCT($D72:$D74,S72:S74)</f>
        <v>#REF!</v>
      </c>
      <c r="T75" s="29" t="e">
        <f t="shared" ref="T75" si="111">SUMPRODUCT($D72:$D74,T72:T74)</f>
        <v>#REF!</v>
      </c>
      <c r="U75" s="29" t="e">
        <f t="shared" ref="U75" si="112">SUMPRODUCT($D72:$D74,U72:U74)</f>
        <v>#REF!</v>
      </c>
      <c r="V75" s="29" t="e">
        <f t="shared" ref="V75" si="113">SUMPRODUCT($D72:$D74,V72:V74)</f>
        <v>#REF!</v>
      </c>
      <c r="W75" s="29" t="e">
        <f t="shared" ref="W75" si="114">SUMPRODUCT($D72:$D74,W72:W74)</f>
        <v>#REF!</v>
      </c>
      <c r="X75" s="29" t="e">
        <f t="shared" ref="X75" si="115">SUMPRODUCT($D72:$D74,X72:X74)</f>
        <v>#REF!</v>
      </c>
      <c r="Y75" s="29" t="e">
        <f t="shared" ref="Y75" si="116">SUMPRODUCT($D72:$D74,Y72:Y74)</f>
        <v>#REF!</v>
      </c>
      <c r="Z75" s="29" t="e">
        <f t="shared" ref="Z75" si="117">SUMPRODUCT($D72:$D74,Z72:Z74)</f>
        <v>#REF!</v>
      </c>
      <c r="AA75" s="29" t="e">
        <f t="shared" ref="AA75" si="118">SUMPRODUCT($D72:$D74,AA72:AA74)</f>
        <v>#REF!</v>
      </c>
      <c r="AB75" s="29" t="e">
        <f t="shared" ref="AB75" si="119">SUMPRODUCT($D72:$D74,AB72:AB74)</f>
        <v>#REF!</v>
      </c>
      <c r="AC75" s="30" t="e">
        <f>+SUM(E75:AB75)</f>
        <v>#REF!</v>
      </c>
    </row>
    <row r="76" spans="1:29" ht="15" x14ac:dyDescent="0.2">
      <c r="A76" s="196" t="e">
        <f t="shared" ref="A76" si="120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5" t="e">
        <f>#REF!</f>
        <v>#REF!</v>
      </c>
      <c r="G76" s="15" t="e">
        <f>#REF!</f>
        <v>#REF!</v>
      </c>
      <c r="H76" s="15" t="e">
        <f>#REF!</f>
        <v>#REF!</v>
      </c>
      <c r="I76" s="15" t="e">
        <f>#REF!</f>
        <v>#REF!</v>
      </c>
      <c r="J76" s="15" t="e">
        <f>#REF!</f>
        <v>#REF!</v>
      </c>
      <c r="K76" s="15" t="e">
        <f>#REF!</f>
        <v>#REF!</v>
      </c>
      <c r="L76" s="15" t="e">
        <f>#REF!</f>
        <v>#REF!</v>
      </c>
      <c r="M76" s="15" t="e">
        <f>#REF!</f>
        <v>#REF!</v>
      </c>
      <c r="N76" s="15" t="e">
        <f>#REF!</f>
        <v>#REF!</v>
      </c>
      <c r="O76" s="15" t="e">
        <f>#REF!</f>
        <v>#REF!</v>
      </c>
      <c r="P76" s="15" t="e">
        <f>#REF!</f>
        <v>#REF!</v>
      </c>
      <c r="Q76" s="15" t="e">
        <f>#REF!</f>
        <v>#REF!</v>
      </c>
      <c r="R76" s="15" t="e">
        <f>#REF!</f>
        <v>#REF!</v>
      </c>
      <c r="S76" s="15" t="e">
        <f>#REF!</f>
        <v>#REF!</v>
      </c>
      <c r="T76" s="15" t="e">
        <f>#REF!</f>
        <v>#REF!</v>
      </c>
      <c r="U76" s="15" t="e">
        <f>#REF!</f>
        <v>#REF!</v>
      </c>
      <c r="V76" s="15" t="e">
        <f>#REF!</f>
        <v>#REF!</v>
      </c>
      <c r="W76" s="15" t="e">
        <f>#REF!</f>
        <v>#REF!</v>
      </c>
      <c r="X76" s="15" t="e">
        <f>#REF!</f>
        <v>#REF!</v>
      </c>
      <c r="Y76" s="15" t="e">
        <f>#REF!</f>
        <v>#REF!</v>
      </c>
      <c r="Z76" s="15" t="e">
        <f>#REF!</f>
        <v>#REF!</v>
      </c>
      <c r="AA76" s="15" t="e">
        <f>#REF!</f>
        <v>#REF!</v>
      </c>
      <c r="AB76" s="16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9" t="e">
        <f>#REF!</f>
        <v>#REF!</v>
      </c>
      <c r="F77" s="20" t="e">
        <f>#REF!</f>
        <v>#REF!</v>
      </c>
      <c r="G77" s="20" t="e">
        <f>#REF!</f>
        <v>#REF!</v>
      </c>
      <c r="H77" s="20" t="e">
        <f>#REF!</f>
        <v>#REF!</v>
      </c>
      <c r="I77" s="20" t="e">
        <f>#REF!</f>
        <v>#REF!</v>
      </c>
      <c r="J77" s="20" t="e">
        <f>#REF!</f>
        <v>#REF!</v>
      </c>
      <c r="K77" s="20" t="e">
        <f>#REF!</f>
        <v>#REF!</v>
      </c>
      <c r="L77" s="20" t="e">
        <f>#REF!</f>
        <v>#REF!</v>
      </c>
      <c r="M77" s="20" t="e">
        <f>#REF!</f>
        <v>#REF!</v>
      </c>
      <c r="N77" s="20" t="e">
        <f>#REF!</f>
        <v>#REF!</v>
      </c>
      <c r="O77" s="20" t="e">
        <f>#REF!</f>
        <v>#REF!</v>
      </c>
      <c r="P77" s="20" t="e">
        <f>#REF!</f>
        <v>#REF!</v>
      </c>
      <c r="Q77" s="20" t="e">
        <f>#REF!</f>
        <v>#REF!</v>
      </c>
      <c r="R77" s="20" t="e">
        <f>#REF!</f>
        <v>#REF!</v>
      </c>
      <c r="S77" s="20" t="e">
        <f>#REF!</f>
        <v>#REF!</v>
      </c>
      <c r="T77" s="20" t="e">
        <f>#REF!</f>
        <v>#REF!</v>
      </c>
      <c r="U77" s="20" t="e">
        <f>#REF!</f>
        <v>#REF!</v>
      </c>
      <c r="V77" s="20" t="e">
        <f>#REF!</f>
        <v>#REF!</v>
      </c>
      <c r="W77" s="20" t="e">
        <f>#REF!</f>
        <v>#REF!</v>
      </c>
      <c r="X77" s="20" t="e">
        <f>#REF!</f>
        <v>#REF!</v>
      </c>
      <c r="Y77" s="20" t="e">
        <f>#REF!</f>
        <v>#REF!</v>
      </c>
      <c r="Z77" s="20" t="e">
        <f>#REF!</f>
        <v>#REF!</v>
      </c>
      <c r="AA77" s="20" t="e">
        <f>#REF!</f>
        <v>#REF!</v>
      </c>
      <c r="AB77" s="21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24" t="e">
        <f>#REF!</f>
        <v>#REF!</v>
      </c>
      <c r="F78" s="25" t="e">
        <f>#REF!</f>
        <v>#REF!</v>
      </c>
      <c r="G78" s="25" t="e">
        <f>#REF!</f>
        <v>#REF!</v>
      </c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 t="e">
        <f>#REF!</f>
        <v>#REF!</v>
      </c>
      <c r="Q78" s="25" t="e">
        <f>#REF!</f>
        <v>#REF!</v>
      </c>
      <c r="R78" s="25" t="e">
        <f>#REF!</f>
        <v>#REF!</v>
      </c>
      <c r="S78" s="25" t="e">
        <f>#REF!</f>
        <v>#REF!</v>
      </c>
      <c r="T78" s="25" t="e">
        <f>#REF!</f>
        <v>#REF!</v>
      </c>
      <c r="U78" s="25" t="e">
        <f>#REF!</f>
        <v>#REF!</v>
      </c>
      <c r="V78" s="25" t="e">
        <f>#REF!</f>
        <v>#REF!</v>
      </c>
      <c r="W78" s="25" t="e">
        <f>#REF!</f>
        <v>#REF!</v>
      </c>
      <c r="X78" s="25" t="e">
        <f>#REF!</f>
        <v>#REF!</v>
      </c>
      <c r="Y78" s="25" t="e">
        <f>#REF!</f>
        <v>#REF!</v>
      </c>
      <c r="Z78" s="25" t="e">
        <f>#REF!</f>
        <v>#REF!</v>
      </c>
      <c r="AA78" s="25" t="e">
        <f>#REF!</f>
        <v>#REF!</v>
      </c>
      <c r="AB78" s="26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" si="121">SUMPRODUCT($D76:$D78,F76:F78)</f>
        <v>#REF!</v>
      </c>
      <c r="G79" s="29" t="e">
        <f t="shared" ref="G79" si="122">SUMPRODUCT($D76:$D78,G76:G78)</f>
        <v>#REF!</v>
      </c>
      <c r="H79" s="29" t="e">
        <f t="shared" ref="H79" si="123">SUMPRODUCT($D76:$D78,H76:H78)</f>
        <v>#REF!</v>
      </c>
      <c r="I79" s="29" t="e">
        <f t="shared" ref="I79" si="124">SUMPRODUCT($D76:$D78,I76:I78)</f>
        <v>#REF!</v>
      </c>
      <c r="J79" s="29" t="e">
        <f t="shared" ref="J79" si="125">SUMPRODUCT($D76:$D78,J76:J78)</f>
        <v>#REF!</v>
      </c>
      <c r="K79" s="29" t="e">
        <f t="shared" ref="K79" si="126">SUMPRODUCT($D76:$D78,K76:K78)</f>
        <v>#REF!</v>
      </c>
      <c r="L79" s="29" t="e">
        <f t="shared" ref="L79" si="127">SUMPRODUCT($D76:$D78,L76:L78)</f>
        <v>#REF!</v>
      </c>
      <c r="M79" s="29" t="e">
        <f t="shared" ref="M79" si="128">SUMPRODUCT($D76:$D78,M76:M78)</f>
        <v>#REF!</v>
      </c>
      <c r="N79" s="29" t="e">
        <f t="shared" ref="N79" si="129">SUMPRODUCT($D76:$D78,N76:N78)</f>
        <v>#REF!</v>
      </c>
      <c r="O79" s="29" t="e">
        <f t="shared" ref="O79" si="130">SUMPRODUCT($D76:$D78,O76:O78)</f>
        <v>#REF!</v>
      </c>
      <c r="P79" s="29" t="e">
        <f t="shared" ref="P79" si="131">SUMPRODUCT($D76:$D78,P76:P78)</f>
        <v>#REF!</v>
      </c>
      <c r="Q79" s="29" t="e">
        <f t="shared" ref="Q79" si="132">SUMPRODUCT($D76:$D78,Q76:Q78)</f>
        <v>#REF!</v>
      </c>
      <c r="R79" s="29" t="e">
        <f t="shared" ref="R79" si="133">SUMPRODUCT($D76:$D78,R76:R78)</f>
        <v>#REF!</v>
      </c>
      <c r="S79" s="29" t="e">
        <f t="shared" ref="S79" si="134">SUMPRODUCT($D76:$D78,S76:S78)</f>
        <v>#REF!</v>
      </c>
      <c r="T79" s="29" t="e">
        <f t="shared" ref="T79" si="135">SUMPRODUCT($D76:$D78,T76:T78)</f>
        <v>#REF!</v>
      </c>
      <c r="U79" s="29" t="e">
        <f t="shared" ref="U79" si="136">SUMPRODUCT($D76:$D78,U76:U78)</f>
        <v>#REF!</v>
      </c>
      <c r="V79" s="29" t="e">
        <f t="shared" ref="V79" si="137">SUMPRODUCT($D76:$D78,V76:V78)</f>
        <v>#REF!</v>
      </c>
      <c r="W79" s="29" t="e">
        <f t="shared" ref="W79" si="138">SUMPRODUCT($D76:$D78,W76:W78)</f>
        <v>#REF!</v>
      </c>
      <c r="X79" s="29" t="e">
        <f t="shared" ref="X79" si="139">SUMPRODUCT($D76:$D78,X76:X78)</f>
        <v>#REF!</v>
      </c>
      <c r="Y79" s="29" t="e">
        <f t="shared" ref="Y79" si="140">SUMPRODUCT($D76:$D78,Y76:Y78)</f>
        <v>#REF!</v>
      </c>
      <c r="Z79" s="29" t="e">
        <f t="shared" ref="Z79" si="141">SUMPRODUCT($D76:$D78,Z76:Z78)</f>
        <v>#REF!</v>
      </c>
      <c r="AA79" s="29" t="e">
        <f t="shared" ref="AA79" si="142">SUMPRODUCT($D76:$D78,AA76:AA78)</f>
        <v>#REF!</v>
      </c>
      <c r="AB79" s="29" t="e">
        <f t="shared" ref="AB79" si="143">SUMPRODUCT($D76:$D78,AB76:AB78)</f>
        <v>#REF!</v>
      </c>
      <c r="AC79" s="30" t="e">
        <f>+SUM(E79:AB79)</f>
        <v>#REF!</v>
      </c>
    </row>
    <row r="80" spans="1:29" ht="15" x14ac:dyDescent="0.2">
      <c r="A80" s="196" t="e">
        <f t="shared" ref="A80" si="144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5" t="e">
        <f>#REF!</f>
        <v>#REF!</v>
      </c>
      <c r="G80" s="15" t="e">
        <f>#REF!</f>
        <v>#REF!</v>
      </c>
      <c r="H80" s="15" t="e">
        <f>#REF!</f>
        <v>#REF!</v>
      </c>
      <c r="I80" s="15" t="e">
        <f>#REF!</f>
        <v>#REF!</v>
      </c>
      <c r="J80" s="15" t="e">
        <f>#REF!</f>
        <v>#REF!</v>
      </c>
      <c r="K80" s="15" t="e">
        <f>#REF!</f>
        <v>#REF!</v>
      </c>
      <c r="L80" s="15" t="e">
        <f>#REF!</f>
        <v>#REF!</v>
      </c>
      <c r="M80" s="15" t="e">
        <f>#REF!</f>
        <v>#REF!</v>
      </c>
      <c r="N80" s="15" t="e">
        <f>#REF!</f>
        <v>#REF!</v>
      </c>
      <c r="O80" s="15" t="e">
        <f>#REF!</f>
        <v>#REF!</v>
      </c>
      <c r="P80" s="15" t="e">
        <f>#REF!</f>
        <v>#REF!</v>
      </c>
      <c r="Q80" s="15" t="e">
        <f>#REF!</f>
        <v>#REF!</v>
      </c>
      <c r="R80" s="15" t="e">
        <f>#REF!</f>
        <v>#REF!</v>
      </c>
      <c r="S80" s="15" t="e">
        <f>#REF!</f>
        <v>#REF!</v>
      </c>
      <c r="T80" s="15" t="e">
        <f>#REF!</f>
        <v>#REF!</v>
      </c>
      <c r="U80" s="15" t="e">
        <f>#REF!</f>
        <v>#REF!</v>
      </c>
      <c r="V80" s="15" t="e">
        <f>#REF!</f>
        <v>#REF!</v>
      </c>
      <c r="W80" s="15" t="e">
        <f>#REF!</f>
        <v>#REF!</v>
      </c>
      <c r="X80" s="15" t="e">
        <f>#REF!</f>
        <v>#REF!</v>
      </c>
      <c r="Y80" s="15" t="e">
        <f>#REF!</f>
        <v>#REF!</v>
      </c>
      <c r="Z80" s="15" t="e">
        <f>#REF!</f>
        <v>#REF!</v>
      </c>
      <c r="AA80" s="15" t="e">
        <f>#REF!</f>
        <v>#REF!</v>
      </c>
      <c r="AB80" s="16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9" t="e">
        <f>#REF!</f>
        <v>#REF!</v>
      </c>
      <c r="F81" s="20" t="e">
        <f>#REF!</f>
        <v>#REF!</v>
      </c>
      <c r="G81" s="20" t="e">
        <f>#REF!</f>
        <v>#REF!</v>
      </c>
      <c r="H81" s="20" t="e">
        <f>#REF!</f>
        <v>#REF!</v>
      </c>
      <c r="I81" s="20" t="e">
        <f>#REF!</f>
        <v>#REF!</v>
      </c>
      <c r="J81" s="20" t="e">
        <f>#REF!</f>
        <v>#REF!</v>
      </c>
      <c r="K81" s="20" t="e">
        <f>#REF!</f>
        <v>#REF!</v>
      </c>
      <c r="L81" s="20" t="e">
        <f>#REF!</f>
        <v>#REF!</v>
      </c>
      <c r="M81" s="20" t="e">
        <f>#REF!</f>
        <v>#REF!</v>
      </c>
      <c r="N81" s="20" t="e">
        <f>#REF!</f>
        <v>#REF!</v>
      </c>
      <c r="O81" s="20" t="e">
        <f>#REF!</f>
        <v>#REF!</v>
      </c>
      <c r="P81" s="20" t="e">
        <f>#REF!</f>
        <v>#REF!</v>
      </c>
      <c r="Q81" s="20" t="e">
        <f>#REF!</f>
        <v>#REF!</v>
      </c>
      <c r="R81" s="20" t="e">
        <f>#REF!</f>
        <v>#REF!</v>
      </c>
      <c r="S81" s="20" t="e">
        <f>#REF!</f>
        <v>#REF!</v>
      </c>
      <c r="T81" s="20" t="e">
        <f>#REF!</f>
        <v>#REF!</v>
      </c>
      <c r="U81" s="20" t="e">
        <f>#REF!</f>
        <v>#REF!</v>
      </c>
      <c r="V81" s="20" t="e">
        <f>#REF!</f>
        <v>#REF!</v>
      </c>
      <c r="W81" s="20" t="e">
        <f>#REF!</f>
        <v>#REF!</v>
      </c>
      <c r="X81" s="20" t="e">
        <f>#REF!</f>
        <v>#REF!</v>
      </c>
      <c r="Y81" s="20" t="e">
        <f>#REF!</f>
        <v>#REF!</v>
      </c>
      <c r="Z81" s="20" t="e">
        <f>#REF!</f>
        <v>#REF!</v>
      </c>
      <c r="AA81" s="20" t="e">
        <f>#REF!</f>
        <v>#REF!</v>
      </c>
      <c r="AB81" s="21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24" t="e">
        <f>#REF!</f>
        <v>#REF!</v>
      </c>
      <c r="F82" s="25" t="e">
        <f>#REF!</f>
        <v>#REF!</v>
      </c>
      <c r="G82" s="25" t="e">
        <f>#REF!</f>
        <v>#REF!</v>
      </c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 t="e">
        <f>#REF!</f>
        <v>#REF!</v>
      </c>
      <c r="Q82" s="25" t="e">
        <f>#REF!</f>
        <v>#REF!</v>
      </c>
      <c r="R82" s="25" t="e">
        <f>#REF!</f>
        <v>#REF!</v>
      </c>
      <c r="S82" s="25" t="e">
        <f>#REF!</f>
        <v>#REF!</v>
      </c>
      <c r="T82" s="25" t="e">
        <f>#REF!</f>
        <v>#REF!</v>
      </c>
      <c r="U82" s="25" t="e">
        <f>#REF!</f>
        <v>#REF!</v>
      </c>
      <c r="V82" s="25" t="e">
        <f>#REF!</f>
        <v>#REF!</v>
      </c>
      <c r="W82" s="25" t="e">
        <f>#REF!</f>
        <v>#REF!</v>
      </c>
      <c r="X82" s="25" t="e">
        <f>#REF!</f>
        <v>#REF!</v>
      </c>
      <c r="Y82" s="25" t="e">
        <f>#REF!</f>
        <v>#REF!</v>
      </c>
      <c r="Z82" s="25" t="e">
        <f>#REF!</f>
        <v>#REF!</v>
      </c>
      <c r="AA82" s="25" t="e">
        <f>#REF!</f>
        <v>#REF!</v>
      </c>
      <c r="AB82" s="26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145">SUMPRODUCT($D80:$D82,F80:F82)</f>
        <v>#REF!</v>
      </c>
      <c r="G83" s="29" t="e">
        <f t="shared" si="145"/>
        <v>#REF!</v>
      </c>
      <c r="H83" s="29" t="e">
        <f t="shared" si="145"/>
        <v>#REF!</v>
      </c>
      <c r="I83" s="29" t="e">
        <f t="shared" si="145"/>
        <v>#REF!</v>
      </c>
      <c r="J83" s="29" t="e">
        <f t="shared" si="145"/>
        <v>#REF!</v>
      </c>
      <c r="K83" s="29" t="e">
        <f t="shared" si="145"/>
        <v>#REF!</v>
      </c>
      <c r="L83" s="29" t="e">
        <f t="shared" si="145"/>
        <v>#REF!</v>
      </c>
      <c r="M83" s="29" t="e">
        <f t="shared" si="145"/>
        <v>#REF!</v>
      </c>
      <c r="N83" s="29" t="e">
        <f t="shared" si="145"/>
        <v>#REF!</v>
      </c>
      <c r="O83" s="29" t="e">
        <f t="shared" si="145"/>
        <v>#REF!</v>
      </c>
      <c r="P83" s="29" t="e">
        <f t="shared" si="145"/>
        <v>#REF!</v>
      </c>
      <c r="Q83" s="29" t="e">
        <f t="shared" si="145"/>
        <v>#REF!</v>
      </c>
      <c r="R83" s="29" t="e">
        <f t="shared" si="145"/>
        <v>#REF!</v>
      </c>
      <c r="S83" s="29" t="e">
        <f t="shared" si="145"/>
        <v>#REF!</v>
      </c>
      <c r="T83" s="29" t="e">
        <f t="shared" si="145"/>
        <v>#REF!</v>
      </c>
      <c r="U83" s="29" t="e">
        <f t="shared" si="145"/>
        <v>#REF!</v>
      </c>
      <c r="V83" s="29" t="e">
        <f t="shared" si="145"/>
        <v>#REF!</v>
      </c>
      <c r="W83" s="29" t="e">
        <f t="shared" si="145"/>
        <v>#REF!</v>
      </c>
      <c r="X83" s="29" t="e">
        <f t="shared" si="145"/>
        <v>#REF!</v>
      </c>
      <c r="Y83" s="29" t="e">
        <f t="shared" si="145"/>
        <v>#REF!</v>
      </c>
      <c r="Z83" s="29" t="e">
        <f t="shared" si="145"/>
        <v>#REF!</v>
      </c>
      <c r="AA83" s="29" t="e">
        <f t="shared" si="145"/>
        <v>#REF!</v>
      </c>
      <c r="AB83" s="29" t="e">
        <f t="shared" si="145"/>
        <v>#REF!</v>
      </c>
      <c r="AC83" s="30" t="e">
        <f>+SUM(E83:AB83)</f>
        <v>#REF!</v>
      </c>
    </row>
    <row r="84" spans="1:29" ht="15" x14ac:dyDescent="0.2">
      <c r="A84" s="196" t="e">
        <f t="shared" ref="A84" si="146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5" t="e">
        <f>#REF!</f>
        <v>#REF!</v>
      </c>
      <c r="G84" s="15" t="e">
        <f>#REF!</f>
        <v>#REF!</v>
      </c>
      <c r="H84" s="15" t="e">
        <f>#REF!</f>
        <v>#REF!</v>
      </c>
      <c r="I84" s="15" t="e">
        <f>#REF!</f>
        <v>#REF!</v>
      </c>
      <c r="J84" s="15" t="e">
        <f>#REF!</f>
        <v>#REF!</v>
      </c>
      <c r="K84" s="15" t="e">
        <f>#REF!</f>
        <v>#REF!</v>
      </c>
      <c r="L84" s="15" t="e">
        <f>#REF!</f>
        <v>#REF!</v>
      </c>
      <c r="M84" s="15" t="e">
        <f>#REF!</f>
        <v>#REF!</v>
      </c>
      <c r="N84" s="15" t="e">
        <f>#REF!</f>
        <v>#REF!</v>
      </c>
      <c r="O84" s="15" t="e">
        <f>#REF!</f>
        <v>#REF!</v>
      </c>
      <c r="P84" s="15" t="e">
        <f>#REF!</f>
        <v>#REF!</v>
      </c>
      <c r="Q84" s="15" t="e">
        <f>#REF!</f>
        <v>#REF!</v>
      </c>
      <c r="R84" s="15" t="e">
        <f>#REF!</f>
        <v>#REF!</v>
      </c>
      <c r="S84" s="15" t="e">
        <f>#REF!</f>
        <v>#REF!</v>
      </c>
      <c r="T84" s="15" t="e">
        <f>#REF!</f>
        <v>#REF!</v>
      </c>
      <c r="U84" s="15" t="e">
        <f>#REF!</f>
        <v>#REF!</v>
      </c>
      <c r="V84" s="15" t="e">
        <f>#REF!</f>
        <v>#REF!</v>
      </c>
      <c r="W84" s="15" t="e">
        <f>#REF!</f>
        <v>#REF!</v>
      </c>
      <c r="X84" s="15" t="e">
        <f>#REF!</f>
        <v>#REF!</v>
      </c>
      <c r="Y84" s="15" t="e">
        <f>#REF!</f>
        <v>#REF!</v>
      </c>
      <c r="Z84" s="15" t="e">
        <f>#REF!</f>
        <v>#REF!</v>
      </c>
      <c r="AA84" s="15" t="e">
        <f>#REF!</f>
        <v>#REF!</v>
      </c>
      <c r="AB84" s="16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9" t="e">
        <f>#REF!</f>
        <v>#REF!</v>
      </c>
      <c r="F85" s="20" t="e">
        <f>#REF!</f>
        <v>#REF!</v>
      </c>
      <c r="G85" s="20" t="e">
        <f>#REF!</f>
        <v>#REF!</v>
      </c>
      <c r="H85" s="20" t="e">
        <f>#REF!</f>
        <v>#REF!</v>
      </c>
      <c r="I85" s="20" t="e">
        <f>#REF!</f>
        <v>#REF!</v>
      </c>
      <c r="J85" s="20" t="e">
        <f>#REF!</f>
        <v>#REF!</v>
      </c>
      <c r="K85" s="20" t="e">
        <f>#REF!</f>
        <v>#REF!</v>
      </c>
      <c r="L85" s="20" t="e">
        <f>#REF!</f>
        <v>#REF!</v>
      </c>
      <c r="M85" s="20" t="e">
        <f>#REF!</f>
        <v>#REF!</v>
      </c>
      <c r="N85" s="20" t="e">
        <f>#REF!</f>
        <v>#REF!</v>
      </c>
      <c r="O85" s="20" t="e">
        <f>#REF!</f>
        <v>#REF!</v>
      </c>
      <c r="P85" s="20" t="e">
        <f>#REF!</f>
        <v>#REF!</v>
      </c>
      <c r="Q85" s="20" t="e">
        <f>#REF!</f>
        <v>#REF!</v>
      </c>
      <c r="R85" s="20" t="e">
        <f>#REF!</f>
        <v>#REF!</v>
      </c>
      <c r="S85" s="20" t="e">
        <f>#REF!</f>
        <v>#REF!</v>
      </c>
      <c r="T85" s="20" t="e">
        <f>#REF!</f>
        <v>#REF!</v>
      </c>
      <c r="U85" s="20" t="e">
        <f>#REF!</f>
        <v>#REF!</v>
      </c>
      <c r="V85" s="20" t="e">
        <f>#REF!</f>
        <v>#REF!</v>
      </c>
      <c r="W85" s="20" t="e">
        <f>#REF!</f>
        <v>#REF!</v>
      </c>
      <c r="X85" s="20" t="e">
        <f>#REF!</f>
        <v>#REF!</v>
      </c>
      <c r="Y85" s="20" t="e">
        <f>#REF!</f>
        <v>#REF!</v>
      </c>
      <c r="Z85" s="20" t="e">
        <f>#REF!</f>
        <v>#REF!</v>
      </c>
      <c r="AA85" s="20" t="e">
        <f>#REF!</f>
        <v>#REF!</v>
      </c>
      <c r="AB85" s="21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24" t="e">
        <f>#REF!</f>
        <v>#REF!</v>
      </c>
      <c r="F86" s="25" t="e">
        <f>#REF!</f>
        <v>#REF!</v>
      </c>
      <c r="G86" s="25" t="e">
        <f>#REF!</f>
        <v>#REF!</v>
      </c>
      <c r="H86" s="25" t="e">
        <f>#REF!</f>
        <v>#REF!</v>
      </c>
      <c r="I86" s="25" t="e">
        <f>#REF!</f>
        <v>#REF!</v>
      </c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 t="e">
        <f>#REF!</f>
        <v>#REF!</v>
      </c>
      <c r="Q86" s="25" t="e">
        <f>#REF!</f>
        <v>#REF!</v>
      </c>
      <c r="R86" s="25" t="e">
        <f>#REF!</f>
        <v>#REF!</v>
      </c>
      <c r="S86" s="25" t="e">
        <f>#REF!</f>
        <v>#REF!</v>
      </c>
      <c r="T86" s="25" t="e">
        <f>#REF!</f>
        <v>#REF!</v>
      </c>
      <c r="U86" s="25" t="e">
        <f>#REF!</f>
        <v>#REF!</v>
      </c>
      <c r="V86" s="25" t="e">
        <f>#REF!</f>
        <v>#REF!</v>
      </c>
      <c r="W86" s="25" t="e">
        <f>#REF!</f>
        <v>#REF!</v>
      </c>
      <c r="X86" s="25" t="e">
        <f>#REF!</f>
        <v>#REF!</v>
      </c>
      <c r="Y86" s="25" t="e">
        <f>#REF!</f>
        <v>#REF!</v>
      </c>
      <c r="Z86" s="25" t="e">
        <f>#REF!</f>
        <v>#REF!</v>
      </c>
      <c r="AA86" s="25" t="e">
        <f>#REF!</f>
        <v>#REF!</v>
      </c>
      <c r="AB86" s="26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" si="147">SUMPRODUCT($D84:$D86,F84:F86)</f>
        <v>#REF!</v>
      </c>
      <c r="G87" s="29" t="e">
        <f t="shared" ref="G87" si="148">SUMPRODUCT($D84:$D86,G84:G86)</f>
        <v>#REF!</v>
      </c>
      <c r="H87" s="29" t="e">
        <f t="shared" ref="H87" si="149">SUMPRODUCT($D84:$D86,H84:H86)</f>
        <v>#REF!</v>
      </c>
      <c r="I87" s="29" t="e">
        <f t="shared" ref="I87" si="150">SUMPRODUCT($D84:$D86,I84:I86)</f>
        <v>#REF!</v>
      </c>
      <c r="J87" s="29" t="e">
        <f t="shared" ref="J87" si="151">SUMPRODUCT($D84:$D86,J84:J86)</f>
        <v>#REF!</v>
      </c>
      <c r="K87" s="29" t="e">
        <f t="shared" ref="K87" si="152">SUMPRODUCT($D84:$D86,K84:K86)</f>
        <v>#REF!</v>
      </c>
      <c r="L87" s="29" t="e">
        <f t="shared" ref="L87" si="153">SUMPRODUCT($D84:$D86,L84:L86)</f>
        <v>#REF!</v>
      </c>
      <c r="M87" s="29" t="e">
        <f t="shared" ref="M87" si="154">SUMPRODUCT($D84:$D86,M84:M86)</f>
        <v>#REF!</v>
      </c>
      <c r="N87" s="29" t="e">
        <f t="shared" ref="N87" si="155">SUMPRODUCT($D84:$D86,N84:N86)</f>
        <v>#REF!</v>
      </c>
      <c r="O87" s="29" t="e">
        <f t="shared" ref="O87" si="156">SUMPRODUCT($D84:$D86,O84:O86)</f>
        <v>#REF!</v>
      </c>
      <c r="P87" s="29" t="e">
        <f t="shared" ref="P87" si="157">SUMPRODUCT($D84:$D86,P84:P86)</f>
        <v>#REF!</v>
      </c>
      <c r="Q87" s="29" t="e">
        <f t="shared" ref="Q87" si="158">SUMPRODUCT($D84:$D86,Q84:Q86)</f>
        <v>#REF!</v>
      </c>
      <c r="R87" s="29" t="e">
        <f t="shared" ref="R87" si="159">SUMPRODUCT($D84:$D86,R84:R86)</f>
        <v>#REF!</v>
      </c>
      <c r="S87" s="29" t="e">
        <f t="shared" ref="S87" si="160">SUMPRODUCT($D84:$D86,S84:S86)</f>
        <v>#REF!</v>
      </c>
      <c r="T87" s="29" t="e">
        <f t="shared" ref="T87" si="161">SUMPRODUCT($D84:$D86,T84:T86)</f>
        <v>#REF!</v>
      </c>
      <c r="U87" s="29" t="e">
        <f t="shared" ref="U87" si="162">SUMPRODUCT($D84:$D86,U84:U86)</f>
        <v>#REF!</v>
      </c>
      <c r="V87" s="29" t="e">
        <f t="shared" ref="V87" si="163">SUMPRODUCT($D84:$D86,V84:V86)</f>
        <v>#REF!</v>
      </c>
      <c r="W87" s="29" t="e">
        <f t="shared" ref="W87" si="164">SUMPRODUCT($D84:$D86,W84:W86)</f>
        <v>#REF!</v>
      </c>
      <c r="X87" s="29" t="e">
        <f t="shared" ref="X87" si="165">SUMPRODUCT($D84:$D86,X84:X86)</f>
        <v>#REF!</v>
      </c>
      <c r="Y87" s="29" t="e">
        <f t="shared" ref="Y87" si="166">SUMPRODUCT($D84:$D86,Y84:Y86)</f>
        <v>#REF!</v>
      </c>
      <c r="Z87" s="29" t="e">
        <f t="shared" ref="Z87" si="167">SUMPRODUCT($D84:$D86,Z84:Z86)</f>
        <v>#REF!</v>
      </c>
      <c r="AA87" s="29" t="e">
        <f t="shared" ref="AA87" si="168">SUMPRODUCT($D84:$D86,AA84:AA86)</f>
        <v>#REF!</v>
      </c>
      <c r="AB87" s="29" t="e">
        <f t="shared" ref="AB87" si="169">SUMPRODUCT($D84:$D86,AB84:AB86)</f>
        <v>#REF!</v>
      </c>
      <c r="AC87" s="30" t="e">
        <f>+SUM(E87:AB87)</f>
        <v>#REF!</v>
      </c>
    </row>
    <row r="88" spans="1:29" ht="15" x14ac:dyDescent="0.2">
      <c r="A88" s="196" t="e">
        <f t="shared" ref="A88" si="17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5" t="e">
        <f>#REF!</f>
        <v>#REF!</v>
      </c>
      <c r="G88" s="15" t="e">
        <f>#REF!</f>
        <v>#REF!</v>
      </c>
      <c r="H88" s="15" t="e">
        <f>#REF!</f>
        <v>#REF!</v>
      </c>
      <c r="I88" s="15" t="e">
        <f>#REF!</f>
        <v>#REF!</v>
      </c>
      <c r="J88" s="15" t="e">
        <f>#REF!</f>
        <v>#REF!</v>
      </c>
      <c r="K88" s="15" t="e">
        <f>#REF!</f>
        <v>#REF!</v>
      </c>
      <c r="L88" s="15" t="e">
        <f>#REF!</f>
        <v>#REF!</v>
      </c>
      <c r="M88" s="15" t="e">
        <f>#REF!</f>
        <v>#REF!</v>
      </c>
      <c r="N88" s="15" t="e">
        <f>#REF!</f>
        <v>#REF!</v>
      </c>
      <c r="O88" s="15" t="e">
        <f>#REF!</f>
        <v>#REF!</v>
      </c>
      <c r="P88" s="15" t="e">
        <f>#REF!</f>
        <v>#REF!</v>
      </c>
      <c r="Q88" s="15" t="e">
        <f>#REF!</f>
        <v>#REF!</v>
      </c>
      <c r="R88" s="15" t="e">
        <f>#REF!</f>
        <v>#REF!</v>
      </c>
      <c r="S88" s="15" t="e">
        <f>#REF!</f>
        <v>#REF!</v>
      </c>
      <c r="T88" s="15" t="e">
        <f>#REF!</f>
        <v>#REF!</v>
      </c>
      <c r="U88" s="15" t="e">
        <f>#REF!</f>
        <v>#REF!</v>
      </c>
      <c r="V88" s="15" t="e">
        <f>#REF!</f>
        <v>#REF!</v>
      </c>
      <c r="W88" s="15" t="e">
        <f>#REF!</f>
        <v>#REF!</v>
      </c>
      <c r="X88" s="15" t="e">
        <f>#REF!</f>
        <v>#REF!</v>
      </c>
      <c r="Y88" s="15" t="e">
        <f>#REF!</f>
        <v>#REF!</v>
      </c>
      <c r="Z88" s="15" t="e">
        <f>#REF!</f>
        <v>#REF!</v>
      </c>
      <c r="AA88" s="15" t="e">
        <f>#REF!</f>
        <v>#REF!</v>
      </c>
      <c r="AB88" s="16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9" t="e">
        <f>#REF!</f>
        <v>#REF!</v>
      </c>
      <c r="F89" s="20" t="e">
        <f>#REF!</f>
        <v>#REF!</v>
      </c>
      <c r="G89" s="20" t="e">
        <f>#REF!</f>
        <v>#REF!</v>
      </c>
      <c r="H89" s="20" t="e">
        <f>#REF!</f>
        <v>#REF!</v>
      </c>
      <c r="I89" s="20" t="e">
        <f>#REF!</f>
        <v>#REF!</v>
      </c>
      <c r="J89" s="20" t="e">
        <f>#REF!</f>
        <v>#REF!</v>
      </c>
      <c r="K89" s="20" t="e">
        <f>#REF!</f>
        <v>#REF!</v>
      </c>
      <c r="L89" s="20" t="e">
        <f>#REF!</f>
        <v>#REF!</v>
      </c>
      <c r="M89" s="20" t="e">
        <f>#REF!</f>
        <v>#REF!</v>
      </c>
      <c r="N89" s="20" t="e">
        <f>#REF!</f>
        <v>#REF!</v>
      </c>
      <c r="O89" s="20" t="e">
        <f>#REF!</f>
        <v>#REF!</v>
      </c>
      <c r="P89" s="20" t="e">
        <f>#REF!</f>
        <v>#REF!</v>
      </c>
      <c r="Q89" s="20" t="e">
        <f>#REF!</f>
        <v>#REF!</v>
      </c>
      <c r="R89" s="20" t="e">
        <f>#REF!</f>
        <v>#REF!</v>
      </c>
      <c r="S89" s="20" t="e">
        <f>#REF!</f>
        <v>#REF!</v>
      </c>
      <c r="T89" s="20" t="e">
        <f>#REF!</f>
        <v>#REF!</v>
      </c>
      <c r="U89" s="20" t="e">
        <f>#REF!</f>
        <v>#REF!</v>
      </c>
      <c r="V89" s="20" t="e">
        <f>#REF!</f>
        <v>#REF!</v>
      </c>
      <c r="W89" s="20" t="e">
        <f>#REF!</f>
        <v>#REF!</v>
      </c>
      <c r="X89" s="20" t="e">
        <f>#REF!</f>
        <v>#REF!</v>
      </c>
      <c r="Y89" s="20" t="e">
        <f>#REF!</f>
        <v>#REF!</v>
      </c>
      <c r="Z89" s="20" t="e">
        <f>#REF!</f>
        <v>#REF!</v>
      </c>
      <c r="AA89" s="20" t="e">
        <f>#REF!</f>
        <v>#REF!</v>
      </c>
      <c r="AB89" s="21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24" t="e">
        <f>#REF!</f>
        <v>#REF!</v>
      </c>
      <c r="F90" s="25" t="e">
        <f>#REF!</f>
        <v>#REF!</v>
      </c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 t="e">
        <f>#REF!</f>
        <v>#REF!</v>
      </c>
      <c r="Q90" s="25" t="e">
        <f>#REF!</f>
        <v>#REF!</v>
      </c>
      <c r="R90" s="25" t="e">
        <f>#REF!</f>
        <v>#REF!</v>
      </c>
      <c r="S90" s="25" t="e">
        <f>#REF!</f>
        <v>#REF!</v>
      </c>
      <c r="T90" s="25" t="e">
        <f>#REF!</f>
        <v>#REF!</v>
      </c>
      <c r="U90" s="25" t="e">
        <f>#REF!</f>
        <v>#REF!</v>
      </c>
      <c r="V90" s="25" t="e">
        <f>#REF!</f>
        <v>#REF!</v>
      </c>
      <c r="W90" s="25" t="e">
        <f>#REF!</f>
        <v>#REF!</v>
      </c>
      <c r="X90" s="25" t="e">
        <f>#REF!</f>
        <v>#REF!</v>
      </c>
      <c r="Y90" s="25" t="e">
        <f>#REF!</f>
        <v>#REF!</v>
      </c>
      <c r="Z90" s="25" t="e">
        <f>#REF!</f>
        <v>#REF!</v>
      </c>
      <c r="AA90" s="25" t="e">
        <f>#REF!</f>
        <v>#REF!</v>
      </c>
      <c r="AB90" s="26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" si="171">SUMPRODUCT($D88:$D90,F88:F90)</f>
        <v>#REF!</v>
      </c>
      <c r="G91" s="29" t="e">
        <f t="shared" ref="G91" si="172">SUMPRODUCT($D88:$D90,G88:G90)</f>
        <v>#REF!</v>
      </c>
      <c r="H91" s="29" t="e">
        <f t="shared" ref="H91" si="173">SUMPRODUCT($D88:$D90,H88:H90)</f>
        <v>#REF!</v>
      </c>
      <c r="I91" s="29" t="e">
        <f t="shared" ref="I91" si="174">SUMPRODUCT($D88:$D90,I88:I90)</f>
        <v>#REF!</v>
      </c>
      <c r="J91" s="29" t="e">
        <f t="shared" ref="J91" si="175">SUMPRODUCT($D88:$D90,J88:J90)</f>
        <v>#REF!</v>
      </c>
      <c r="K91" s="29" t="e">
        <f t="shared" ref="K91" si="176">SUMPRODUCT($D88:$D90,K88:K90)</f>
        <v>#REF!</v>
      </c>
      <c r="L91" s="29" t="e">
        <f t="shared" ref="L91" si="177">SUMPRODUCT($D88:$D90,L88:L90)</f>
        <v>#REF!</v>
      </c>
      <c r="M91" s="29" t="e">
        <f t="shared" ref="M91" si="178">SUMPRODUCT($D88:$D90,M88:M90)</f>
        <v>#REF!</v>
      </c>
      <c r="N91" s="29" t="e">
        <f t="shared" ref="N91" si="179">SUMPRODUCT($D88:$D90,N88:N90)</f>
        <v>#REF!</v>
      </c>
      <c r="O91" s="29" t="e">
        <f t="shared" ref="O91" si="180">SUMPRODUCT($D88:$D90,O88:O90)</f>
        <v>#REF!</v>
      </c>
      <c r="P91" s="29" t="e">
        <f t="shared" ref="P91" si="181">SUMPRODUCT($D88:$D90,P88:P90)</f>
        <v>#REF!</v>
      </c>
      <c r="Q91" s="29" t="e">
        <f t="shared" ref="Q91" si="182">SUMPRODUCT($D88:$D90,Q88:Q90)</f>
        <v>#REF!</v>
      </c>
      <c r="R91" s="29" t="e">
        <f t="shared" ref="R91" si="183">SUMPRODUCT($D88:$D90,R88:R90)</f>
        <v>#REF!</v>
      </c>
      <c r="S91" s="29" t="e">
        <f t="shared" ref="S91" si="184">SUMPRODUCT($D88:$D90,S88:S90)</f>
        <v>#REF!</v>
      </c>
      <c r="T91" s="29" t="e">
        <f t="shared" ref="T91" si="185">SUMPRODUCT($D88:$D90,T88:T90)</f>
        <v>#REF!</v>
      </c>
      <c r="U91" s="29" t="e">
        <f t="shared" ref="U91" si="186">SUMPRODUCT($D88:$D90,U88:U90)</f>
        <v>#REF!</v>
      </c>
      <c r="V91" s="29" t="e">
        <f t="shared" ref="V91" si="187">SUMPRODUCT($D88:$D90,V88:V90)</f>
        <v>#REF!</v>
      </c>
      <c r="W91" s="29" t="e">
        <f t="shared" ref="W91" si="188">SUMPRODUCT($D88:$D90,W88:W90)</f>
        <v>#REF!</v>
      </c>
      <c r="X91" s="29" t="e">
        <f t="shared" ref="X91" si="189">SUMPRODUCT($D88:$D90,X88:X90)</f>
        <v>#REF!</v>
      </c>
      <c r="Y91" s="29" t="e">
        <f t="shared" ref="Y91" si="190">SUMPRODUCT($D88:$D90,Y88:Y90)</f>
        <v>#REF!</v>
      </c>
      <c r="Z91" s="29" t="e">
        <f t="shared" ref="Z91" si="191">SUMPRODUCT($D88:$D90,Z88:Z90)</f>
        <v>#REF!</v>
      </c>
      <c r="AA91" s="29" t="e">
        <f t="shared" ref="AA91" si="192">SUMPRODUCT($D88:$D90,AA88:AA90)</f>
        <v>#REF!</v>
      </c>
      <c r="AB91" s="29" t="e">
        <f t="shared" ref="AB91" si="193">SUMPRODUCT($D88:$D90,AB88:AB90)</f>
        <v>#REF!</v>
      </c>
      <c r="AC91" s="30" t="e">
        <f>+SUM(E91:AB91)</f>
        <v>#REF!</v>
      </c>
    </row>
    <row r="92" spans="1:29" ht="15" x14ac:dyDescent="0.2">
      <c r="A92" s="196" t="e">
        <f t="shared" ref="A92" si="194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5" t="e">
        <f>#REF!</f>
        <v>#REF!</v>
      </c>
      <c r="G92" s="15" t="e">
        <f>#REF!</f>
        <v>#REF!</v>
      </c>
      <c r="H92" s="15" t="e">
        <f>#REF!</f>
        <v>#REF!</v>
      </c>
      <c r="I92" s="15" t="e">
        <f>#REF!</f>
        <v>#REF!</v>
      </c>
      <c r="J92" s="15" t="e">
        <f>#REF!</f>
        <v>#REF!</v>
      </c>
      <c r="K92" s="15" t="e">
        <f>#REF!</f>
        <v>#REF!</v>
      </c>
      <c r="L92" s="15" t="e">
        <f>#REF!</f>
        <v>#REF!</v>
      </c>
      <c r="M92" s="15" t="e">
        <f>#REF!</f>
        <v>#REF!</v>
      </c>
      <c r="N92" s="15" t="e">
        <f>#REF!</f>
        <v>#REF!</v>
      </c>
      <c r="O92" s="15" t="e">
        <f>#REF!</f>
        <v>#REF!</v>
      </c>
      <c r="P92" s="15" t="e">
        <f>#REF!</f>
        <v>#REF!</v>
      </c>
      <c r="Q92" s="15" t="e">
        <f>#REF!</f>
        <v>#REF!</v>
      </c>
      <c r="R92" s="15" t="e">
        <f>#REF!</f>
        <v>#REF!</v>
      </c>
      <c r="S92" s="15" t="e">
        <f>#REF!</f>
        <v>#REF!</v>
      </c>
      <c r="T92" s="15" t="e">
        <f>#REF!</f>
        <v>#REF!</v>
      </c>
      <c r="U92" s="15" t="e">
        <f>#REF!</f>
        <v>#REF!</v>
      </c>
      <c r="V92" s="15" t="e">
        <f>#REF!</f>
        <v>#REF!</v>
      </c>
      <c r="W92" s="15" t="e">
        <f>#REF!</f>
        <v>#REF!</v>
      </c>
      <c r="X92" s="15" t="e">
        <f>#REF!</f>
        <v>#REF!</v>
      </c>
      <c r="Y92" s="15" t="e">
        <f>#REF!</f>
        <v>#REF!</v>
      </c>
      <c r="Z92" s="15" t="e">
        <f>#REF!</f>
        <v>#REF!</v>
      </c>
      <c r="AA92" s="15" t="e">
        <f>#REF!</f>
        <v>#REF!</v>
      </c>
      <c r="AB92" s="16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9" t="e">
        <f>#REF!</f>
        <v>#REF!</v>
      </c>
      <c r="F93" s="20" t="e">
        <f>#REF!</f>
        <v>#REF!</v>
      </c>
      <c r="G93" s="20" t="e">
        <f>#REF!</f>
        <v>#REF!</v>
      </c>
      <c r="H93" s="20" t="e">
        <f>#REF!</f>
        <v>#REF!</v>
      </c>
      <c r="I93" s="20" t="e">
        <f>#REF!</f>
        <v>#REF!</v>
      </c>
      <c r="J93" s="20" t="e">
        <f>#REF!</f>
        <v>#REF!</v>
      </c>
      <c r="K93" s="20" t="e">
        <f>#REF!</f>
        <v>#REF!</v>
      </c>
      <c r="L93" s="20" t="e">
        <f>#REF!</f>
        <v>#REF!</v>
      </c>
      <c r="M93" s="20" t="e">
        <f>#REF!</f>
        <v>#REF!</v>
      </c>
      <c r="N93" s="20" t="e">
        <f>#REF!</f>
        <v>#REF!</v>
      </c>
      <c r="O93" s="20" t="e">
        <f>#REF!</f>
        <v>#REF!</v>
      </c>
      <c r="P93" s="20" t="e">
        <f>#REF!</f>
        <v>#REF!</v>
      </c>
      <c r="Q93" s="20" t="e">
        <f>#REF!</f>
        <v>#REF!</v>
      </c>
      <c r="R93" s="20" t="e">
        <f>#REF!</f>
        <v>#REF!</v>
      </c>
      <c r="S93" s="20" t="e">
        <f>#REF!</f>
        <v>#REF!</v>
      </c>
      <c r="T93" s="20" t="e">
        <f>#REF!</f>
        <v>#REF!</v>
      </c>
      <c r="U93" s="20" t="e">
        <f>#REF!</f>
        <v>#REF!</v>
      </c>
      <c r="V93" s="20" t="e">
        <f>#REF!</f>
        <v>#REF!</v>
      </c>
      <c r="W93" s="20" t="e">
        <f>#REF!</f>
        <v>#REF!</v>
      </c>
      <c r="X93" s="20" t="e">
        <f>#REF!</f>
        <v>#REF!</v>
      </c>
      <c r="Y93" s="20" t="e">
        <f>#REF!</f>
        <v>#REF!</v>
      </c>
      <c r="Z93" s="20" t="e">
        <f>#REF!</f>
        <v>#REF!</v>
      </c>
      <c r="AA93" s="20" t="e">
        <f>#REF!</f>
        <v>#REF!</v>
      </c>
      <c r="AB93" s="21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24" t="e">
        <f>#REF!</f>
        <v>#REF!</v>
      </c>
      <c r="F94" s="25" t="e">
        <f>#REF!</f>
        <v>#REF!</v>
      </c>
      <c r="G94" s="25" t="e">
        <f>#REF!</f>
        <v>#REF!</v>
      </c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 t="e">
        <f>#REF!</f>
        <v>#REF!</v>
      </c>
      <c r="Q94" s="25" t="e">
        <f>#REF!</f>
        <v>#REF!</v>
      </c>
      <c r="R94" s="25" t="e">
        <f>#REF!</f>
        <v>#REF!</v>
      </c>
      <c r="S94" s="25" t="e">
        <f>#REF!</f>
        <v>#REF!</v>
      </c>
      <c r="T94" s="25" t="e">
        <f>#REF!</f>
        <v>#REF!</v>
      </c>
      <c r="U94" s="25" t="e">
        <f>#REF!</f>
        <v>#REF!</v>
      </c>
      <c r="V94" s="25" t="e">
        <f>#REF!</f>
        <v>#REF!</v>
      </c>
      <c r="W94" s="25" t="e">
        <f>#REF!</f>
        <v>#REF!</v>
      </c>
      <c r="X94" s="25" t="e">
        <f>#REF!</f>
        <v>#REF!</v>
      </c>
      <c r="Y94" s="25" t="e">
        <f>#REF!</f>
        <v>#REF!</v>
      </c>
      <c r="Z94" s="25" t="e">
        <f>#REF!</f>
        <v>#REF!</v>
      </c>
      <c r="AA94" s="25" t="e">
        <f>#REF!</f>
        <v>#REF!</v>
      </c>
      <c r="AB94" s="26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" si="195">SUMPRODUCT($D92:$D94,F92:F94)</f>
        <v>#REF!</v>
      </c>
      <c r="G95" s="29" t="e">
        <f t="shared" ref="G95" si="196">SUMPRODUCT($D92:$D94,G92:G94)</f>
        <v>#REF!</v>
      </c>
      <c r="H95" s="29" t="e">
        <f t="shared" ref="H95" si="197">SUMPRODUCT($D92:$D94,H92:H94)</f>
        <v>#REF!</v>
      </c>
      <c r="I95" s="29" t="e">
        <f t="shared" ref="I95" si="198">SUMPRODUCT($D92:$D94,I92:I94)</f>
        <v>#REF!</v>
      </c>
      <c r="J95" s="29" t="e">
        <f t="shared" ref="J95" si="199">SUMPRODUCT($D92:$D94,J92:J94)</f>
        <v>#REF!</v>
      </c>
      <c r="K95" s="29" t="e">
        <f t="shared" ref="K95" si="200">SUMPRODUCT($D92:$D94,K92:K94)</f>
        <v>#REF!</v>
      </c>
      <c r="L95" s="29" t="e">
        <f t="shared" ref="L95" si="201">SUMPRODUCT($D92:$D94,L92:L94)</f>
        <v>#REF!</v>
      </c>
      <c r="M95" s="29" t="e">
        <f t="shared" ref="M95" si="202">SUMPRODUCT($D92:$D94,M92:M94)</f>
        <v>#REF!</v>
      </c>
      <c r="N95" s="29" t="e">
        <f t="shared" ref="N95" si="203">SUMPRODUCT($D92:$D94,N92:N94)</f>
        <v>#REF!</v>
      </c>
      <c r="O95" s="29" t="e">
        <f t="shared" ref="O95" si="204">SUMPRODUCT($D92:$D94,O92:O94)</f>
        <v>#REF!</v>
      </c>
      <c r="P95" s="29" t="e">
        <f t="shared" ref="P95" si="205">SUMPRODUCT($D92:$D94,P92:P94)</f>
        <v>#REF!</v>
      </c>
      <c r="Q95" s="29" t="e">
        <f t="shared" ref="Q95" si="206">SUMPRODUCT($D92:$D94,Q92:Q94)</f>
        <v>#REF!</v>
      </c>
      <c r="R95" s="29" t="e">
        <f t="shared" ref="R95" si="207">SUMPRODUCT($D92:$D94,R92:R94)</f>
        <v>#REF!</v>
      </c>
      <c r="S95" s="29" t="e">
        <f t="shared" ref="S95" si="208">SUMPRODUCT($D92:$D94,S92:S94)</f>
        <v>#REF!</v>
      </c>
      <c r="T95" s="29" t="e">
        <f t="shared" ref="T95" si="209">SUMPRODUCT($D92:$D94,T92:T94)</f>
        <v>#REF!</v>
      </c>
      <c r="U95" s="29" t="e">
        <f t="shared" ref="U95" si="210">SUMPRODUCT($D92:$D94,U92:U94)</f>
        <v>#REF!</v>
      </c>
      <c r="V95" s="29" t="e">
        <f t="shared" ref="V95" si="211">SUMPRODUCT($D92:$D94,V92:V94)</f>
        <v>#REF!</v>
      </c>
      <c r="W95" s="29" t="e">
        <f t="shared" ref="W95" si="212">SUMPRODUCT($D92:$D94,W92:W94)</f>
        <v>#REF!</v>
      </c>
      <c r="X95" s="29" t="e">
        <f t="shared" ref="X95" si="213">SUMPRODUCT($D92:$D94,X92:X94)</f>
        <v>#REF!</v>
      </c>
      <c r="Y95" s="29" t="e">
        <f t="shared" ref="Y95" si="214">SUMPRODUCT($D92:$D94,Y92:Y94)</f>
        <v>#REF!</v>
      </c>
      <c r="Z95" s="29" t="e">
        <f t="shared" ref="Z95" si="215">SUMPRODUCT($D92:$D94,Z92:Z94)</f>
        <v>#REF!</v>
      </c>
      <c r="AA95" s="29" t="e">
        <f t="shared" ref="AA95" si="216">SUMPRODUCT($D92:$D94,AA92:AA94)</f>
        <v>#REF!</v>
      </c>
      <c r="AB95" s="29" t="e">
        <f t="shared" ref="AB95" si="217">SUMPRODUCT($D92:$D94,AB92:AB94)</f>
        <v>#REF!</v>
      </c>
      <c r="AC95" s="30" t="e">
        <f>+SUM(E95:AB95)</f>
        <v>#REF!</v>
      </c>
    </row>
    <row r="96" spans="1:29" ht="15" x14ac:dyDescent="0.2">
      <c r="A96" s="196" t="e">
        <f t="shared" ref="A96" si="218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5" t="e">
        <f>#REF!</f>
        <v>#REF!</v>
      </c>
      <c r="G96" s="15" t="e">
        <f>#REF!</f>
        <v>#REF!</v>
      </c>
      <c r="H96" s="15" t="e">
        <f>#REF!</f>
        <v>#REF!</v>
      </c>
      <c r="I96" s="15" t="e">
        <f>#REF!</f>
        <v>#REF!</v>
      </c>
      <c r="J96" s="15" t="e">
        <f>#REF!</f>
        <v>#REF!</v>
      </c>
      <c r="K96" s="15" t="e">
        <f>#REF!</f>
        <v>#REF!</v>
      </c>
      <c r="L96" s="15" t="e">
        <f>#REF!</f>
        <v>#REF!</v>
      </c>
      <c r="M96" s="15" t="e">
        <f>#REF!</f>
        <v>#REF!</v>
      </c>
      <c r="N96" s="15" t="e">
        <f>#REF!</f>
        <v>#REF!</v>
      </c>
      <c r="O96" s="15" t="e">
        <f>#REF!</f>
        <v>#REF!</v>
      </c>
      <c r="P96" s="15" t="e">
        <f>#REF!</f>
        <v>#REF!</v>
      </c>
      <c r="Q96" s="15" t="e">
        <f>#REF!</f>
        <v>#REF!</v>
      </c>
      <c r="R96" s="15" t="e">
        <f>#REF!</f>
        <v>#REF!</v>
      </c>
      <c r="S96" s="15" t="e">
        <f>#REF!</f>
        <v>#REF!</v>
      </c>
      <c r="T96" s="15" t="e">
        <f>#REF!</f>
        <v>#REF!</v>
      </c>
      <c r="U96" s="15" t="e">
        <f>#REF!</f>
        <v>#REF!</v>
      </c>
      <c r="V96" s="15" t="e">
        <f>#REF!</f>
        <v>#REF!</v>
      </c>
      <c r="W96" s="15" t="e">
        <f>#REF!</f>
        <v>#REF!</v>
      </c>
      <c r="X96" s="15" t="e">
        <f>#REF!</f>
        <v>#REF!</v>
      </c>
      <c r="Y96" s="15" t="e">
        <f>#REF!</f>
        <v>#REF!</v>
      </c>
      <c r="Z96" s="15" t="e">
        <f>#REF!</f>
        <v>#REF!</v>
      </c>
      <c r="AA96" s="15" t="e">
        <f>#REF!</f>
        <v>#REF!</v>
      </c>
      <c r="AB96" s="16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9" t="e">
        <f>#REF!</f>
        <v>#REF!</v>
      </c>
      <c r="F97" s="20" t="e">
        <f>#REF!</f>
        <v>#REF!</v>
      </c>
      <c r="G97" s="20" t="e">
        <f>#REF!</f>
        <v>#REF!</v>
      </c>
      <c r="H97" s="20" t="e">
        <f>#REF!</f>
        <v>#REF!</v>
      </c>
      <c r="I97" s="20" t="e">
        <f>#REF!</f>
        <v>#REF!</v>
      </c>
      <c r="J97" s="20" t="e">
        <f>#REF!</f>
        <v>#REF!</v>
      </c>
      <c r="K97" s="20" t="e">
        <f>#REF!</f>
        <v>#REF!</v>
      </c>
      <c r="L97" s="20" t="e">
        <f>#REF!</f>
        <v>#REF!</v>
      </c>
      <c r="M97" s="20" t="e">
        <f>#REF!</f>
        <v>#REF!</v>
      </c>
      <c r="N97" s="20" t="e">
        <f>#REF!</f>
        <v>#REF!</v>
      </c>
      <c r="O97" s="20" t="e">
        <f>#REF!</f>
        <v>#REF!</v>
      </c>
      <c r="P97" s="20" t="e">
        <f>#REF!</f>
        <v>#REF!</v>
      </c>
      <c r="Q97" s="20" t="e">
        <f>#REF!</f>
        <v>#REF!</v>
      </c>
      <c r="R97" s="20" t="e">
        <f>#REF!</f>
        <v>#REF!</v>
      </c>
      <c r="S97" s="20" t="e">
        <f>#REF!</f>
        <v>#REF!</v>
      </c>
      <c r="T97" s="20" t="e">
        <f>#REF!</f>
        <v>#REF!</v>
      </c>
      <c r="U97" s="20" t="e">
        <f>#REF!</f>
        <v>#REF!</v>
      </c>
      <c r="V97" s="20" t="e">
        <f>#REF!</f>
        <v>#REF!</v>
      </c>
      <c r="W97" s="20" t="e">
        <f>#REF!</f>
        <v>#REF!</v>
      </c>
      <c r="X97" s="20" t="e">
        <f>#REF!</f>
        <v>#REF!</v>
      </c>
      <c r="Y97" s="20" t="e">
        <f>#REF!</f>
        <v>#REF!</v>
      </c>
      <c r="Z97" s="20" t="e">
        <f>#REF!</f>
        <v>#REF!</v>
      </c>
      <c r="AA97" s="20" t="e">
        <f>#REF!</f>
        <v>#REF!</v>
      </c>
      <c r="AB97" s="21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24" t="e">
        <f>#REF!</f>
        <v>#REF!</v>
      </c>
      <c r="F98" s="25" t="e">
        <f>#REF!</f>
        <v>#REF!</v>
      </c>
      <c r="G98" s="25" t="e">
        <f>#REF!</f>
        <v>#REF!</v>
      </c>
      <c r="H98" s="25" t="e">
        <f>#REF!</f>
        <v>#REF!</v>
      </c>
      <c r="I98" s="25" t="e">
        <f>#REF!</f>
        <v>#REF!</v>
      </c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 t="e">
        <f>#REF!</f>
        <v>#REF!</v>
      </c>
      <c r="Q98" s="25" t="e">
        <f>#REF!</f>
        <v>#REF!</v>
      </c>
      <c r="R98" s="25" t="e">
        <f>#REF!</f>
        <v>#REF!</v>
      </c>
      <c r="S98" s="25" t="e">
        <f>#REF!</f>
        <v>#REF!</v>
      </c>
      <c r="T98" s="25" t="e">
        <f>#REF!</f>
        <v>#REF!</v>
      </c>
      <c r="U98" s="25" t="e">
        <f>#REF!</f>
        <v>#REF!</v>
      </c>
      <c r="V98" s="25" t="e">
        <f>#REF!</f>
        <v>#REF!</v>
      </c>
      <c r="W98" s="25" t="e">
        <f>#REF!</f>
        <v>#REF!</v>
      </c>
      <c r="X98" s="25" t="e">
        <f>#REF!</f>
        <v>#REF!</v>
      </c>
      <c r="Y98" s="25" t="e">
        <f>#REF!</f>
        <v>#REF!</v>
      </c>
      <c r="Z98" s="25" t="e">
        <f>#REF!</f>
        <v>#REF!</v>
      </c>
      <c r="AA98" s="25" t="e">
        <f>#REF!</f>
        <v>#REF!</v>
      </c>
      <c r="AB98" s="26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" si="219">SUMPRODUCT($D96:$D98,F96:F98)</f>
        <v>#REF!</v>
      </c>
      <c r="G99" s="29" t="e">
        <f t="shared" ref="G99" si="220">SUMPRODUCT($D96:$D98,G96:G98)</f>
        <v>#REF!</v>
      </c>
      <c r="H99" s="29" t="e">
        <f t="shared" ref="H99" si="221">SUMPRODUCT($D96:$D98,H96:H98)</f>
        <v>#REF!</v>
      </c>
      <c r="I99" s="29" t="e">
        <f t="shared" ref="I99" si="222">SUMPRODUCT($D96:$D98,I96:I98)</f>
        <v>#REF!</v>
      </c>
      <c r="J99" s="29" t="e">
        <f t="shared" ref="J99" si="223">SUMPRODUCT($D96:$D98,J96:J98)</f>
        <v>#REF!</v>
      </c>
      <c r="K99" s="29" t="e">
        <f t="shared" ref="K99" si="224">SUMPRODUCT($D96:$D98,K96:K98)</f>
        <v>#REF!</v>
      </c>
      <c r="L99" s="29" t="e">
        <f t="shared" ref="L99" si="225">SUMPRODUCT($D96:$D98,L96:L98)</f>
        <v>#REF!</v>
      </c>
      <c r="M99" s="29" t="e">
        <f t="shared" ref="M99" si="226">SUMPRODUCT($D96:$D98,M96:M98)</f>
        <v>#REF!</v>
      </c>
      <c r="N99" s="29" t="e">
        <f t="shared" ref="N99" si="227">SUMPRODUCT($D96:$D98,N96:N98)</f>
        <v>#REF!</v>
      </c>
      <c r="O99" s="29" t="e">
        <f t="shared" ref="O99" si="228">SUMPRODUCT($D96:$D98,O96:O98)</f>
        <v>#REF!</v>
      </c>
      <c r="P99" s="29" t="e">
        <f t="shared" ref="P99" si="229">SUMPRODUCT($D96:$D98,P96:P98)</f>
        <v>#REF!</v>
      </c>
      <c r="Q99" s="29" t="e">
        <f t="shared" ref="Q99" si="230">SUMPRODUCT($D96:$D98,Q96:Q98)</f>
        <v>#REF!</v>
      </c>
      <c r="R99" s="29" t="e">
        <f t="shared" ref="R99" si="231">SUMPRODUCT($D96:$D98,R96:R98)</f>
        <v>#REF!</v>
      </c>
      <c r="S99" s="29" t="e">
        <f t="shared" ref="S99" si="232">SUMPRODUCT($D96:$D98,S96:S98)</f>
        <v>#REF!</v>
      </c>
      <c r="T99" s="29" t="e">
        <f t="shared" ref="T99" si="233">SUMPRODUCT($D96:$D98,T96:T98)</f>
        <v>#REF!</v>
      </c>
      <c r="U99" s="29" t="e">
        <f t="shared" ref="U99" si="234">SUMPRODUCT($D96:$D98,U96:U98)</f>
        <v>#REF!</v>
      </c>
      <c r="V99" s="29" t="e">
        <f t="shared" ref="V99" si="235">SUMPRODUCT($D96:$D98,V96:V98)</f>
        <v>#REF!</v>
      </c>
      <c r="W99" s="29" t="e">
        <f t="shared" ref="W99" si="236">SUMPRODUCT($D96:$D98,W96:W98)</f>
        <v>#REF!</v>
      </c>
      <c r="X99" s="29" t="e">
        <f t="shared" ref="X99" si="237">SUMPRODUCT($D96:$D98,X96:X98)</f>
        <v>#REF!</v>
      </c>
      <c r="Y99" s="29" t="e">
        <f t="shared" ref="Y99" si="238">SUMPRODUCT($D96:$D98,Y96:Y98)</f>
        <v>#REF!</v>
      </c>
      <c r="Z99" s="29" t="e">
        <f t="shared" ref="Z99" si="239">SUMPRODUCT($D96:$D98,Z96:Z98)</f>
        <v>#REF!</v>
      </c>
      <c r="AA99" s="29" t="e">
        <f t="shared" ref="AA99" si="240">SUMPRODUCT($D96:$D98,AA96:AA98)</f>
        <v>#REF!</v>
      </c>
      <c r="AB99" s="29" t="e">
        <f t="shared" ref="AB99" si="241">SUMPRODUCT($D96:$D98,AB96:AB98)</f>
        <v>#REF!</v>
      </c>
      <c r="AC99" s="30" t="e">
        <f>+SUM(E99:AB99)</f>
        <v>#REF!</v>
      </c>
    </row>
    <row r="100" spans="1:29" ht="15" x14ac:dyDescent="0.2">
      <c r="A100" s="196" t="e">
        <f t="shared" ref="A100" si="242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5" t="e">
        <f>#REF!</f>
        <v>#REF!</v>
      </c>
      <c r="G100" s="15" t="e">
        <f>#REF!</f>
        <v>#REF!</v>
      </c>
      <c r="H100" s="15" t="e">
        <f>#REF!</f>
        <v>#REF!</v>
      </c>
      <c r="I100" s="15" t="e">
        <f>#REF!</f>
        <v>#REF!</v>
      </c>
      <c r="J100" s="15" t="e">
        <f>#REF!</f>
        <v>#REF!</v>
      </c>
      <c r="K100" s="15" t="e">
        <f>#REF!</f>
        <v>#REF!</v>
      </c>
      <c r="L100" s="15" t="e">
        <f>#REF!</f>
        <v>#REF!</v>
      </c>
      <c r="M100" s="15" t="e">
        <f>#REF!</f>
        <v>#REF!</v>
      </c>
      <c r="N100" s="15" t="e">
        <f>#REF!</f>
        <v>#REF!</v>
      </c>
      <c r="O100" s="15" t="e">
        <f>#REF!</f>
        <v>#REF!</v>
      </c>
      <c r="P100" s="15" t="e">
        <f>#REF!</f>
        <v>#REF!</v>
      </c>
      <c r="Q100" s="15" t="e">
        <f>#REF!</f>
        <v>#REF!</v>
      </c>
      <c r="R100" s="15" t="e">
        <f>#REF!</f>
        <v>#REF!</v>
      </c>
      <c r="S100" s="15" t="e">
        <f>#REF!</f>
        <v>#REF!</v>
      </c>
      <c r="T100" s="15" t="e">
        <f>#REF!</f>
        <v>#REF!</v>
      </c>
      <c r="U100" s="15" t="e">
        <f>#REF!</f>
        <v>#REF!</v>
      </c>
      <c r="V100" s="15" t="e">
        <f>#REF!</f>
        <v>#REF!</v>
      </c>
      <c r="W100" s="15" t="e">
        <f>#REF!</f>
        <v>#REF!</v>
      </c>
      <c r="X100" s="15" t="e">
        <f>#REF!</f>
        <v>#REF!</v>
      </c>
      <c r="Y100" s="15" t="e">
        <f>#REF!</f>
        <v>#REF!</v>
      </c>
      <c r="Z100" s="15" t="e">
        <f>#REF!</f>
        <v>#REF!</v>
      </c>
      <c r="AA100" s="15" t="e">
        <f>#REF!</f>
        <v>#REF!</v>
      </c>
      <c r="AB100" s="16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9" t="e">
        <f>#REF!</f>
        <v>#REF!</v>
      </c>
      <c r="F101" s="20" t="e">
        <f>#REF!</f>
        <v>#REF!</v>
      </c>
      <c r="G101" s="20" t="e">
        <f>#REF!</f>
        <v>#REF!</v>
      </c>
      <c r="H101" s="20" t="e">
        <f>#REF!</f>
        <v>#REF!</v>
      </c>
      <c r="I101" s="20" t="e">
        <f>#REF!</f>
        <v>#REF!</v>
      </c>
      <c r="J101" s="20" t="e">
        <f>#REF!</f>
        <v>#REF!</v>
      </c>
      <c r="K101" s="20" t="e">
        <f>#REF!</f>
        <v>#REF!</v>
      </c>
      <c r="L101" s="20" t="e">
        <f>#REF!</f>
        <v>#REF!</v>
      </c>
      <c r="M101" s="20" t="e">
        <f>#REF!</f>
        <v>#REF!</v>
      </c>
      <c r="N101" s="20" t="e">
        <f>#REF!</f>
        <v>#REF!</v>
      </c>
      <c r="O101" s="20" t="e">
        <f>#REF!</f>
        <v>#REF!</v>
      </c>
      <c r="P101" s="20" t="e">
        <f>#REF!</f>
        <v>#REF!</v>
      </c>
      <c r="Q101" s="20" t="e">
        <f>#REF!</f>
        <v>#REF!</v>
      </c>
      <c r="R101" s="20" t="e">
        <f>#REF!</f>
        <v>#REF!</v>
      </c>
      <c r="S101" s="20" t="e">
        <f>#REF!</f>
        <v>#REF!</v>
      </c>
      <c r="T101" s="20" t="e">
        <f>#REF!</f>
        <v>#REF!</v>
      </c>
      <c r="U101" s="20" t="e">
        <f>#REF!</f>
        <v>#REF!</v>
      </c>
      <c r="V101" s="20" t="e">
        <f>#REF!</f>
        <v>#REF!</v>
      </c>
      <c r="W101" s="20" t="e">
        <f>#REF!</f>
        <v>#REF!</v>
      </c>
      <c r="X101" s="20" t="e">
        <f>#REF!</f>
        <v>#REF!</v>
      </c>
      <c r="Y101" s="20" t="e">
        <f>#REF!</f>
        <v>#REF!</v>
      </c>
      <c r="Z101" s="20" t="e">
        <f>#REF!</f>
        <v>#REF!</v>
      </c>
      <c r="AA101" s="20" t="e">
        <f>#REF!</f>
        <v>#REF!</v>
      </c>
      <c r="AB101" s="21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24" t="e">
        <f>#REF!</f>
        <v>#REF!</v>
      </c>
      <c r="F102" s="25" t="e">
        <f>#REF!</f>
        <v>#REF!</v>
      </c>
      <c r="G102" s="25" t="e">
        <f>#REF!</f>
        <v>#REF!</v>
      </c>
      <c r="H102" s="25" t="e">
        <f>#REF!</f>
        <v>#REF!</v>
      </c>
      <c r="I102" s="25" t="e">
        <f>#REF!</f>
        <v>#REF!</v>
      </c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 t="e">
        <f>#REF!</f>
        <v>#REF!</v>
      </c>
      <c r="Q102" s="25" t="e">
        <f>#REF!</f>
        <v>#REF!</v>
      </c>
      <c r="R102" s="25" t="e">
        <f>#REF!</f>
        <v>#REF!</v>
      </c>
      <c r="S102" s="25" t="e">
        <f>#REF!</f>
        <v>#REF!</v>
      </c>
      <c r="T102" s="25" t="e">
        <f>#REF!</f>
        <v>#REF!</v>
      </c>
      <c r="U102" s="25" t="e">
        <f>#REF!</f>
        <v>#REF!</v>
      </c>
      <c r="V102" s="25" t="e">
        <f>#REF!</f>
        <v>#REF!</v>
      </c>
      <c r="W102" s="25" t="e">
        <f>#REF!</f>
        <v>#REF!</v>
      </c>
      <c r="X102" s="25" t="e">
        <f>#REF!</f>
        <v>#REF!</v>
      </c>
      <c r="Y102" s="25" t="e">
        <f>#REF!</f>
        <v>#REF!</v>
      </c>
      <c r="Z102" s="25" t="e">
        <f>#REF!</f>
        <v>#REF!</v>
      </c>
      <c r="AA102" s="25" t="e">
        <f>#REF!</f>
        <v>#REF!</v>
      </c>
      <c r="AB102" s="26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" si="243">SUMPRODUCT($D100:$D102,F100:F102)</f>
        <v>#REF!</v>
      </c>
      <c r="G103" s="29" t="e">
        <f t="shared" ref="G103" si="244">SUMPRODUCT($D100:$D102,G100:G102)</f>
        <v>#REF!</v>
      </c>
      <c r="H103" s="29" t="e">
        <f t="shared" ref="H103" si="245">SUMPRODUCT($D100:$D102,H100:H102)</f>
        <v>#REF!</v>
      </c>
      <c r="I103" s="29" t="e">
        <f t="shared" ref="I103" si="246">SUMPRODUCT($D100:$D102,I100:I102)</f>
        <v>#REF!</v>
      </c>
      <c r="J103" s="29" t="e">
        <f t="shared" ref="J103" si="247">SUMPRODUCT($D100:$D102,J100:J102)</f>
        <v>#REF!</v>
      </c>
      <c r="K103" s="29" t="e">
        <f t="shared" ref="K103" si="248">SUMPRODUCT($D100:$D102,K100:K102)</f>
        <v>#REF!</v>
      </c>
      <c r="L103" s="29" t="e">
        <f t="shared" ref="L103" si="249">SUMPRODUCT($D100:$D102,L100:L102)</f>
        <v>#REF!</v>
      </c>
      <c r="M103" s="29" t="e">
        <f t="shared" ref="M103" si="250">SUMPRODUCT($D100:$D102,M100:M102)</f>
        <v>#REF!</v>
      </c>
      <c r="N103" s="29" t="e">
        <f t="shared" ref="N103" si="251">SUMPRODUCT($D100:$D102,N100:N102)</f>
        <v>#REF!</v>
      </c>
      <c r="O103" s="29" t="e">
        <f t="shared" ref="O103" si="252">SUMPRODUCT($D100:$D102,O100:O102)</f>
        <v>#REF!</v>
      </c>
      <c r="P103" s="29" t="e">
        <f t="shared" ref="P103" si="253">SUMPRODUCT($D100:$D102,P100:P102)</f>
        <v>#REF!</v>
      </c>
      <c r="Q103" s="29" t="e">
        <f t="shared" ref="Q103" si="254">SUMPRODUCT($D100:$D102,Q100:Q102)</f>
        <v>#REF!</v>
      </c>
      <c r="R103" s="29" t="e">
        <f t="shared" ref="R103" si="255">SUMPRODUCT($D100:$D102,R100:R102)</f>
        <v>#REF!</v>
      </c>
      <c r="S103" s="29" t="e">
        <f t="shared" ref="S103" si="256">SUMPRODUCT($D100:$D102,S100:S102)</f>
        <v>#REF!</v>
      </c>
      <c r="T103" s="29" t="e">
        <f t="shared" ref="T103" si="257">SUMPRODUCT($D100:$D102,T100:T102)</f>
        <v>#REF!</v>
      </c>
      <c r="U103" s="29" t="e">
        <f t="shared" ref="U103" si="258">SUMPRODUCT($D100:$D102,U100:U102)</f>
        <v>#REF!</v>
      </c>
      <c r="V103" s="29" t="e">
        <f t="shared" ref="V103" si="259">SUMPRODUCT($D100:$D102,V100:V102)</f>
        <v>#REF!</v>
      </c>
      <c r="W103" s="29" t="e">
        <f t="shared" ref="W103" si="260">SUMPRODUCT($D100:$D102,W100:W102)</f>
        <v>#REF!</v>
      </c>
      <c r="X103" s="29" t="e">
        <f t="shared" ref="X103" si="261">SUMPRODUCT($D100:$D102,X100:X102)</f>
        <v>#REF!</v>
      </c>
      <c r="Y103" s="29" t="e">
        <f t="shared" ref="Y103" si="262">SUMPRODUCT($D100:$D102,Y100:Y102)</f>
        <v>#REF!</v>
      </c>
      <c r="Z103" s="29" t="e">
        <f t="shared" ref="Z103" si="263">SUMPRODUCT($D100:$D102,Z100:Z102)</f>
        <v>#REF!</v>
      </c>
      <c r="AA103" s="29" t="e">
        <f t="shared" ref="AA103" si="264">SUMPRODUCT($D100:$D102,AA100:AA102)</f>
        <v>#REF!</v>
      </c>
      <c r="AB103" s="29" t="e">
        <f t="shared" ref="AB103" si="265">SUMPRODUCT($D100:$D102,AB100:AB102)</f>
        <v>#REF!</v>
      </c>
      <c r="AC103" s="30" t="e">
        <f>+SUM(E103:AB103)</f>
        <v>#REF!</v>
      </c>
    </row>
    <row r="104" spans="1:29" ht="15" x14ac:dyDescent="0.2">
      <c r="A104" s="196" t="e">
        <f t="shared" ref="A104" si="266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5" t="e">
        <f>#REF!</f>
        <v>#REF!</v>
      </c>
      <c r="G104" s="15" t="e">
        <f>#REF!</f>
        <v>#REF!</v>
      </c>
      <c r="H104" s="15" t="e">
        <f>#REF!</f>
        <v>#REF!</v>
      </c>
      <c r="I104" s="15" t="e">
        <f>#REF!</f>
        <v>#REF!</v>
      </c>
      <c r="J104" s="15" t="e">
        <f>#REF!</f>
        <v>#REF!</v>
      </c>
      <c r="K104" s="15" t="e">
        <f>#REF!</f>
        <v>#REF!</v>
      </c>
      <c r="L104" s="15" t="e">
        <f>#REF!</f>
        <v>#REF!</v>
      </c>
      <c r="M104" s="15" t="e">
        <f>#REF!</f>
        <v>#REF!</v>
      </c>
      <c r="N104" s="15" t="e">
        <f>#REF!</f>
        <v>#REF!</v>
      </c>
      <c r="O104" s="15" t="e">
        <f>#REF!</f>
        <v>#REF!</v>
      </c>
      <c r="P104" s="15" t="e">
        <f>#REF!</f>
        <v>#REF!</v>
      </c>
      <c r="Q104" s="15" t="e">
        <f>#REF!</f>
        <v>#REF!</v>
      </c>
      <c r="R104" s="15" t="e">
        <f>#REF!</f>
        <v>#REF!</v>
      </c>
      <c r="S104" s="15" t="e">
        <f>#REF!</f>
        <v>#REF!</v>
      </c>
      <c r="T104" s="15" t="e">
        <f>#REF!</f>
        <v>#REF!</v>
      </c>
      <c r="U104" s="15" t="e">
        <f>#REF!</f>
        <v>#REF!</v>
      </c>
      <c r="V104" s="15" t="e">
        <f>#REF!</f>
        <v>#REF!</v>
      </c>
      <c r="W104" s="15" t="e">
        <f>#REF!</f>
        <v>#REF!</v>
      </c>
      <c r="X104" s="15" t="e">
        <f>#REF!</f>
        <v>#REF!</v>
      </c>
      <c r="Y104" s="15" t="e">
        <f>#REF!</f>
        <v>#REF!</v>
      </c>
      <c r="Z104" s="15" t="e">
        <f>#REF!</f>
        <v>#REF!</v>
      </c>
      <c r="AA104" s="15" t="e">
        <f>#REF!</f>
        <v>#REF!</v>
      </c>
      <c r="AB104" s="16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9" t="e">
        <f>#REF!</f>
        <v>#REF!</v>
      </c>
      <c r="F105" s="20" t="e">
        <f>#REF!</f>
        <v>#REF!</v>
      </c>
      <c r="G105" s="20" t="e">
        <f>#REF!</f>
        <v>#REF!</v>
      </c>
      <c r="H105" s="20" t="e">
        <f>#REF!</f>
        <v>#REF!</v>
      </c>
      <c r="I105" s="20" t="e">
        <f>#REF!</f>
        <v>#REF!</v>
      </c>
      <c r="J105" s="20" t="e">
        <f>#REF!</f>
        <v>#REF!</v>
      </c>
      <c r="K105" s="20" t="e">
        <f>#REF!</f>
        <v>#REF!</v>
      </c>
      <c r="L105" s="20" t="e">
        <f>#REF!</f>
        <v>#REF!</v>
      </c>
      <c r="M105" s="20" t="e">
        <f>#REF!</f>
        <v>#REF!</v>
      </c>
      <c r="N105" s="20" t="e">
        <f>#REF!</f>
        <v>#REF!</v>
      </c>
      <c r="O105" s="20" t="e">
        <f>#REF!</f>
        <v>#REF!</v>
      </c>
      <c r="P105" s="20" t="e">
        <f>#REF!</f>
        <v>#REF!</v>
      </c>
      <c r="Q105" s="20" t="e">
        <f>#REF!</f>
        <v>#REF!</v>
      </c>
      <c r="R105" s="20" t="e">
        <f>#REF!</f>
        <v>#REF!</v>
      </c>
      <c r="S105" s="20" t="e">
        <f>#REF!</f>
        <v>#REF!</v>
      </c>
      <c r="T105" s="20" t="e">
        <f>#REF!</f>
        <v>#REF!</v>
      </c>
      <c r="U105" s="20" t="e">
        <f>#REF!</f>
        <v>#REF!</v>
      </c>
      <c r="V105" s="20" t="e">
        <f>#REF!</f>
        <v>#REF!</v>
      </c>
      <c r="W105" s="20" t="e">
        <f>#REF!</f>
        <v>#REF!</v>
      </c>
      <c r="X105" s="20" t="e">
        <f>#REF!</f>
        <v>#REF!</v>
      </c>
      <c r="Y105" s="20" t="e">
        <f>#REF!</f>
        <v>#REF!</v>
      </c>
      <c r="Z105" s="20" t="e">
        <f>#REF!</f>
        <v>#REF!</v>
      </c>
      <c r="AA105" s="20" t="e">
        <f>#REF!</f>
        <v>#REF!</v>
      </c>
      <c r="AB105" s="21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24" t="e">
        <f>#REF!</f>
        <v>#REF!</v>
      </c>
      <c r="F106" s="25" t="e">
        <f>#REF!</f>
        <v>#REF!</v>
      </c>
      <c r="G106" s="25" t="e">
        <f>#REF!</f>
        <v>#REF!</v>
      </c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 t="e">
        <f>#REF!</f>
        <v>#REF!</v>
      </c>
      <c r="Q106" s="25" t="e">
        <f>#REF!</f>
        <v>#REF!</v>
      </c>
      <c r="R106" s="25" t="e">
        <f>#REF!</f>
        <v>#REF!</v>
      </c>
      <c r="S106" s="25" t="e">
        <f>#REF!</f>
        <v>#REF!</v>
      </c>
      <c r="T106" s="25" t="e">
        <f>#REF!</f>
        <v>#REF!</v>
      </c>
      <c r="U106" s="25" t="e">
        <f>#REF!</f>
        <v>#REF!</v>
      </c>
      <c r="V106" s="25" t="e">
        <f>#REF!</f>
        <v>#REF!</v>
      </c>
      <c r="W106" s="25" t="e">
        <f>#REF!</f>
        <v>#REF!</v>
      </c>
      <c r="X106" s="25" t="e">
        <f>#REF!</f>
        <v>#REF!</v>
      </c>
      <c r="Y106" s="25" t="e">
        <f>#REF!</f>
        <v>#REF!</v>
      </c>
      <c r="Z106" s="25" t="e">
        <f>#REF!</f>
        <v>#REF!</v>
      </c>
      <c r="AA106" s="25" t="e">
        <f>#REF!</f>
        <v>#REF!</v>
      </c>
      <c r="AB106" s="26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" si="267">SUMPRODUCT($D104:$D106,F104:F106)</f>
        <v>#REF!</v>
      </c>
      <c r="G107" s="29" t="e">
        <f t="shared" ref="G107" si="268">SUMPRODUCT($D104:$D106,G104:G106)</f>
        <v>#REF!</v>
      </c>
      <c r="H107" s="29" t="e">
        <f t="shared" ref="H107" si="269">SUMPRODUCT($D104:$D106,H104:H106)</f>
        <v>#REF!</v>
      </c>
      <c r="I107" s="29" t="e">
        <f t="shared" ref="I107" si="270">SUMPRODUCT($D104:$D106,I104:I106)</f>
        <v>#REF!</v>
      </c>
      <c r="J107" s="29" t="e">
        <f t="shared" ref="J107" si="271">SUMPRODUCT($D104:$D106,J104:J106)</f>
        <v>#REF!</v>
      </c>
      <c r="K107" s="29" t="e">
        <f t="shared" ref="K107" si="272">SUMPRODUCT($D104:$D106,K104:K106)</f>
        <v>#REF!</v>
      </c>
      <c r="L107" s="29" t="e">
        <f t="shared" ref="L107" si="273">SUMPRODUCT($D104:$D106,L104:L106)</f>
        <v>#REF!</v>
      </c>
      <c r="M107" s="29" t="e">
        <f t="shared" ref="M107" si="274">SUMPRODUCT($D104:$D106,M104:M106)</f>
        <v>#REF!</v>
      </c>
      <c r="N107" s="29" t="e">
        <f t="shared" ref="N107" si="275">SUMPRODUCT($D104:$D106,N104:N106)</f>
        <v>#REF!</v>
      </c>
      <c r="O107" s="29" t="e">
        <f t="shared" ref="O107" si="276">SUMPRODUCT($D104:$D106,O104:O106)</f>
        <v>#REF!</v>
      </c>
      <c r="P107" s="29" t="e">
        <f t="shared" ref="P107" si="277">SUMPRODUCT($D104:$D106,P104:P106)</f>
        <v>#REF!</v>
      </c>
      <c r="Q107" s="29" t="e">
        <f t="shared" ref="Q107" si="278">SUMPRODUCT($D104:$D106,Q104:Q106)</f>
        <v>#REF!</v>
      </c>
      <c r="R107" s="29" t="e">
        <f t="shared" ref="R107" si="279">SUMPRODUCT($D104:$D106,R104:R106)</f>
        <v>#REF!</v>
      </c>
      <c r="S107" s="29" t="e">
        <f t="shared" ref="S107" si="280">SUMPRODUCT($D104:$D106,S104:S106)</f>
        <v>#REF!</v>
      </c>
      <c r="T107" s="29" t="e">
        <f t="shared" ref="T107" si="281">SUMPRODUCT($D104:$D106,T104:T106)</f>
        <v>#REF!</v>
      </c>
      <c r="U107" s="29" t="e">
        <f t="shared" ref="U107" si="282">SUMPRODUCT($D104:$D106,U104:U106)</f>
        <v>#REF!</v>
      </c>
      <c r="V107" s="29" t="e">
        <f t="shared" ref="V107" si="283">SUMPRODUCT($D104:$D106,V104:V106)</f>
        <v>#REF!</v>
      </c>
      <c r="W107" s="29" t="e">
        <f t="shared" ref="W107" si="284">SUMPRODUCT($D104:$D106,W104:W106)</f>
        <v>#REF!</v>
      </c>
      <c r="X107" s="29" t="e">
        <f t="shared" ref="X107" si="285">SUMPRODUCT($D104:$D106,X104:X106)</f>
        <v>#REF!</v>
      </c>
      <c r="Y107" s="29" t="e">
        <f t="shared" ref="Y107" si="286">SUMPRODUCT($D104:$D106,Y104:Y106)</f>
        <v>#REF!</v>
      </c>
      <c r="Z107" s="29" t="e">
        <f t="shared" ref="Z107" si="287">SUMPRODUCT($D104:$D106,Z104:Z106)</f>
        <v>#REF!</v>
      </c>
      <c r="AA107" s="29" t="e">
        <f t="shared" ref="AA107" si="288">SUMPRODUCT($D104:$D106,AA104:AA106)</f>
        <v>#REF!</v>
      </c>
      <c r="AB107" s="29" t="e">
        <f t="shared" ref="AB107" si="289">SUMPRODUCT($D104:$D106,AB104:AB106)</f>
        <v>#REF!</v>
      </c>
      <c r="AC107" s="30" t="e">
        <f>+SUM(E107:AB107)</f>
        <v>#REF!</v>
      </c>
    </row>
    <row r="108" spans="1:29" ht="15" x14ac:dyDescent="0.2">
      <c r="A108" s="196" t="e">
        <f t="shared" ref="A108" si="29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5" t="e">
        <f>#REF!</f>
        <v>#REF!</v>
      </c>
      <c r="G108" s="15" t="e">
        <f>#REF!</f>
        <v>#REF!</v>
      </c>
      <c r="H108" s="15" t="e">
        <f>#REF!</f>
        <v>#REF!</v>
      </c>
      <c r="I108" s="15" t="e">
        <f>#REF!</f>
        <v>#REF!</v>
      </c>
      <c r="J108" s="15" t="e">
        <f>#REF!</f>
        <v>#REF!</v>
      </c>
      <c r="K108" s="15" t="e">
        <f>#REF!</f>
        <v>#REF!</v>
      </c>
      <c r="L108" s="15" t="e">
        <f>#REF!</f>
        <v>#REF!</v>
      </c>
      <c r="M108" s="15" t="e">
        <f>#REF!</f>
        <v>#REF!</v>
      </c>
      <c r="N108" s="15" t="e">
        <f>#REF!</f>
        <v>#REF!</v>
      </c>
      <c r="O108" s="15" t="e">
        <f>#REF!</f>
        <v>#REF!</v>
      </c>
      <c r="P108" s="15" t="e">
        <f>#REF!</f>
        <v>#REF!</v>
      </c>
      <c r="Q108" s="15" t="e">
        <f>#REF!</f>
        <v>#REF!</v>
      </c>
      <c r="R108" s="15" t="e">
        <f>#REF!</f>
        <v>#REF!</v>
      </c>
      <c r="S108" s="15" t="e">
        <f>#REF!</f>
        <v>#REF!</v>
      </c>
      <c r="T108" s="15" t="e">
        <f>#REF!</f>
        <v>#REF!</v>
      </c>
      <c r="U108" s="15" t="e">
        <f>#REF!</f>
        <v>#REF!</v>
      </c>
      <c r="V108" s="15" t="e">
        <f>#REF!</f>
        <v>#REF!</v>
      </c>
      <c r="W108" s="15" t="e">
        <f>#REF!</f>
        <v>#REF!</v>
      </c>
      <c r="X108" s="15" t="e">
        <f>#REF!</f>
        <v>#REF!</v>
      </c>
      <c r="Y108" s="15" t="e">
        <f>#REF!</f>
        <v>#REF!</v>
      </c>
      <c r="Z108" s="15" t="e">
        <f>#REF!</f>
        <v>#REF!</v>
      </c>
      <c r="AA108" s="15" t="e">
        <f>#REF!</f>
        <v>#REF!</v>
      </c>
      <c r="AB108" s="16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9" t="e">
        <f>#REF!</f>
        <v>#REF!</v>
      </c>
      <c r="F109" s="20" t="e">
        <f>#REF!</f>
        <v>#REF!</v>
      </c>
      <c r="G109" s="20" t="e">
        <f>#REF!</f>
        <v>#REF!</v>
      </c>
      <c r="H109" s="20" t="e">
        <f>#REF!</f>
        <v>#REF!</v>
      </c>
      <c r="I109" s="20" t="e">
        <f>#REF!</f>
        <v>#REF!</v>
      </c>
      <c r="J109" s="20" t="e">
        <f>#REF!</f>
        <v>#REF!</v>
      </c>
      <c r="K109" s="20" t="e">
        <f>#REF!</f>
        <v>#REF!</v>
      </c>
      <c r="L109" s="20" t="e">
        <f>#REF!</f>
        <v>#REF!</v>
      </c>
      <c r="M109" s="20" t="e">
        <f>#REF!</f>
        <v>#REF!</v>
      </c>
      <c r="N109" s="20" t="e">
        <f>#REF!</f>
        <v>#REF!</v>
      </c>
      <c r="O109" s="20" t="e">
        <f>#REF!</f>
        <v>#REF!</v>
      </c>
      <c r="P109" s="20" t="e">
        <f>#REF!</f>
        <v>#REF!</v>
      </c>
      <c r="Q109" s="20" t="e">
        <f>#REF!</f>
        <v>#REF!</v>
      </c>
      <c r="R109" s="20" t="e">
        <f>#REF!</f>
        <v>#REF!</v>
      </c>
      <c r="S109" s="20" t="e">
        <f>#REF!</f>
        <v>#REF!</v>
      </c>
      <c r="T109" s="20" t="e">
        <f>#REF!</f>
        <v>#REF!</v>
      </c>
      <c r="U109" s="20" t="e">
        <f>#REF!</f>
        <v>#REF!</v>
      </c>
      <c r="V109" s="20" t="e">
        <f>#REF!</f>
        <v>#REF!</v>
      </c>
      <c r="W109" s="20" t="e">
        <f>#REF!</f>
        <v>#REF!</v>
      </c>
      <c r="X109" s="20" t="e">
        <f>#REF!</f>
        <v>#REF!</v>
      </c>
      <c r="Y109" s="20" t="e">
        <f>#REF!</f>
        <v>#REF!</v>
      </c>
      <c r="Z109" s="20" t="e">
        <f>#REF!</f>
        <v>#REF!</v>
      </c>
      <c r="AA109" s="20" t="e">
        <f>#REF!</f>
        <v>#REF!</v>
      </c>
      <c r="AB109" s="21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24" t="e">
        <f>#REF!</f>
        <v>#REF!</v>
      </c>
      <c r="F110" s="25" t="e">
        <f>#REF!</f>
        <v>#REF!</v>
      </c>
      <c r="G110" s="25" t="e">
        <f>#REF!</f>
        <v>#REF!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 t="e">
        <f>#REF!</f>
        <v>#REF!</v>
      </c>
      <c r="Q110" s="25" t="e">
        <f>#REF!</f>
        <v>#REF!</v>
      </c>
      <c r="R110" s="25" t="e">
        <f>#REF!</f>
        <v>#REF!</v>
      </c>
      <c r="S110" s="25" t="e">
        <f>#REF!</f>
        <v>#REF!</v>
      </c>
      <c r="T110" s="25" t="e">
        <f>#REF!</f>
        <v>#REF!</v>
      </c>
      <c r="U110" s="25" t="e">
        <f>#REF!</f>
        <v>#REF!</v>
      </c>
      <c r="V110" s="25" t="e">
        <f>#REF!</f>
        <v>#REF!</v>
      </c>
      <c r="W110" s="25" t="e">
        <f>#REF!</f>
        <v>#REF!</v>
      </c>
      <c r="X110" s="25" t="e">
        <f>#REF!</f>
        <v>#REF!</v>
      </c>
      <c r="Y110" s="25" t="e">
        <f>#REF!</f>
        <v>#REF!</v>
      </c>
      <c r="Z110" s="25" t="e">
        <f>#REF!</f>
        <v>#REF!</v>
      </c>
      <c r="AA110" s="25" t="e">
        <f>#REF!</f>
        <v>#REF!</v>
      </c>
      <c r="AB110" s="26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" si="291">SUMPRODUCT($D108:$D110,F108:F110)</f>
        <v>#REF!</v>
      </c>
      <c r="G111" s="29" t="e">
        <f t="shared" ref="G111" si="292">SUMPRODUCT($D108:$D110,G108:G110)</f>
        <v>#REF!</v>
      </c>
      <c r="H111" s="29" t="e">
        <f t="shared" ref="H111" si="293">SUMPRODUCT($D108:$D110,H108:H110)</f>
        <v>#REF!</v>
      </c>
      <c r="I111" s="29" t="e">
        <f t="shared" ref="I111" si="294">SUMPRODUCT($D108:$D110,I108:I110)</f>
        <v>#REF!</v>
      </c>
      <c r="J111" s="29" t="e">
        <f t="shared" ref="J111" si="295">SUMPRODUCT($D108:$D110,J108:J110)</f>
        <v>#REF!</v>
      </c>
      <c r="K111" s="29" t="e">
        <f t="shared" ref="K111" si="296">SUMPRODUCT($D108:$D110,K108:K110)</f>
        <v>#REF!</v>
      </c>
      <c r="L111" s="29" t="e">
        <f t="shared" ref="L111" si="297">SUMPRODUCT($D108:$D110,L108:L110)</f>
        <v>#REF!</v>
      </c>
      <c r="M111" s="29" t="e">
        <f t="shared" ref="M111" si="298">SUMPRODUCT($D108:$D110,M108:M110)</f>
        <v>#REF!</v>
      </c>
      <c r="N111" s="29" t="e">
        <f t="shared" ref="N111" si="299">SUMPRODUCT($D108:$D110,N108:N110)</f>
        <v>#REF!</v>
      </c>
      <c r="O111" s="29" t="e">
        <f t="shared" ref="O111" si="300">SUMPRODUCT($D108:$D110,O108:O110)</f>
        <v>#REF!</v>
      </c>
      <c r="P111" s="29" t="e">
        <f t="shared" ref="P111" si="301">SUMPRODUCT($D108:$D110,P108:P110)</f>
        <v>#REF!</v>
      </c>
      <c r="Q111" s="29" t="e">
        <f t="shared" ref="Q111" si="302">SUMPRODUCT($D108:$D110,Q108:Q110)</f>
        <v>#REF!</v>
      </c>
      <c r="R111" s="29" t="e">
        <f t="shared" ref="R111" si="303">SUMPRODUCT($D108:$D110,R108:R110)</f>
        <v>#REF!</v>
      </c>
      <c r="S111" s="29" t="e">
        <f t="shared" ref="S111" si="304">SUMPRODUCT($D108:$D110,S108:S110)</f>
        <v>#REF!</v>
      </c>
      <c r="T111" s="29" t="e">
        <f t="shared" ref="T111" si="305">SUMPRODUCT($D108:$D110,T108:T110)</f>
        <v>#REF!</v>
      </c>
      <c r="U111" s="29" t="e">
        <f t="shared" ref="U111" si="306">SUMPRODUCT($D108:$D110,U108:U110)</f>
        <v>#REF!</v>
      </c>
      <c r="V111" s="29" t="e">
        <f t="shared" ref="V111" si="307">SUMPRODUCT($D108:$D110,V108:V110)</f>
        <v>#REF!</v>
      </c>
      <c r="W111" s="29" t="e">
        <f t="shared" ref="W111" si="308">SUMPRODUCT($D108:$D110,W108:W110)</f>
        <v>#REF!</v>
      </c>
      <c r="X111" s="29" t="e">
        <f t="shared" ref="X111" si="309">SUMPRODUCT($D108:$D110,X108:X110)</f>
        <v>#REF!</v>
      </c>
      <c r="Y111" s="29" t="e">
        <f t="shared" ref="Y111" si="310">SUMPRODUCT($D108:$D110,Y108:Y110)</f>
        <v>#REF!</v>
      </c>
      <c r="Z111" s="29" t="e">
        <f t="shared" ref="Z111" si="311">SUMPRODUCT($D108:$D110,Z108:Z110)</f>
        <v>#REF!</v>
      </c>
      <c r="AA111" s="29" t="e">
        <f t="shared" ref="AA111" si="312">SUMPRODUCT($D108:$D110,AA108:AA110)</f>
        <v>#REF!</v>
      </c>
      <c r="AB111" s="29" t="e">
        <f t="shared" ref="AB111" si="313">SUMPRODUCT($D108:$D110,AB108:AB110)</f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A100:A103"/>
    <mergeCell ref="A104:A107"/>
    <mergeCell ref="A108:A111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92:A95"/>
    <mergeCell ref="B64:B67"/>
    <mergeCell ref="A68:A71"/>
    <mergeCell ref="A72:A75"/>
    <mergeCell ref="A76:A79"/>
    <mergeCell ref="A64:A67"/>
    <mergeCell ref="B68:B71"/>
    <mergeCell ref="B72:B75"/>
    <mergeCell ref="B76:B79"/>
    <mergeCell ref="B31:B34"/>
    <mergeCell ref="B35:B38"/>
    <mergeCell ref="B39:B42"/>
    <mergeCell ref="B47:B50"/>
    <mergeCell ref="B51:B54"/>
    <mergeCell ref="B11:B14"/>
    <mergeCell ref="B15:B18"/>
    <mergeCell ref="B23:B26"/>
    <mergeCell ref="B27:B30"/>
    <mergeCell ref="B19:B22"/>
    <mergeCell ref="D2:E2"/>
    <mergeCell ref="B108:B111"/>
    <mergeCell ref="C9:D9"/>
    <mergeCell ref="A96:A99"/>
    <mergeCell ref="B96:B99"/>
    <mergeCell ref="B100:B103"/>
    <mergeCell ref="B104:B107"/>
    <mergeCell ref="B88:B91"/>
    <mergeCell ref="B92:B95"/>
    <mergeCell ref="B84:B87"/>
    <mergeCell ref="B80:B83"/>
    <mergeCell ref="A80:A83"/>
    <mergeCell ref="A84:A87"/>
    <mergeCell ref="A88:A91"/>
    <mergeCell ref="B55:B58"/>
    <mergeCell ref="B43:B46"/>
  </mergeCells>
  <phoneticPr fontId="3" type="noConversion"/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ignoredErrors>
    <ignoredError sqref="A12:A58 A11 F11:AC11 C12:AC58 C11:D11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7FD85-A207-4F0A-ACF9-7BD0273AED99}">
  <sheetPr>
    <tabColor theme="3" tint="0.39997558519241921"/>
    <pageSetUpPr fitToPage="1"/>
  </sheetPr>
  <dimension ref="A1:AG111"/>
  <sheetViews>
    <sheetView showGridLines="0" zoomScale="85" zoomScaleNormal="85" workbookViewId="0">
      <pane xSplit="4" ySplit="10" topLeftCell="T56" activePane="bottomRight" state="frozen"/>
      <selection pane="topRight"/>
      <selection pane="bottomLeft"/>
      <selection pane="bottomRight" sqref="A1:AC61"/>
    </sheetView>
  </sheetViews>
  <sheetFormatPr baseColWidth="10" defaultColWidth="0" defaultRowHeight="12.75" x14ac:dyDescent="0.2"/>
  <cols>
    <col min="1" max="1" width="7.85546875" style="1" customWidth="1"/>
    <col min="2" max="2" width="15.5703125" style="1" customWidth="1"/>
    <col min="3" max="3" width="9.28515625" style="1" customWidth="1"/>
    <col min="4" max="4" width="12.7109375" style="1" customWidth="1"/>
    <col min="5" max="25" width="14.5703125" style="1" bestFit="1" customWidth="1"/>
    <col min="26" max="26" width="15.85546875" style="1" customWidth="1"/>
    <col min="27" max="28" width="14.5703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79" t="s">
        <v>79</v>
      </c>
    </row>
    <row r="2" spans="1:33" ht="16.5" x14ac:dyDescent="0.2">
      <c r="A2" s="79" t="s">
        <v>55</v>
      </c>
      <c r="C2" s="80"/>
      <c r="D2" s="201"/>
      <c r="E2" s="201"/>
      <c r="F2" s="201"/>
    </row>
    <row r="3" spans="1:33" ht="16.5" x14ac:dyDescent="0.2">
      <c r="A3" s="79" t="s">
        <v>56</v>
      </c>
      <c r="C3" s="80"/>
      <c r="D3" s="82" t="str">
        <f>+'Formato Resumen 24'!C6</f>
        <v>GM-24-002 (CP-ENDC2024-001)</v>
      </c>
      <c r="E3" s="81"/>
      <c r="F3" s="81"/>
    </row>
    <row r="4" spans="1:33" ht="16.5" x14ac:dyDescent="0.2">
      <c r="A4" s="79" t="s">
        <v>57</v>
      </c>
      <c r="C4" s="80"/>
      <c r="D4" s="2"/>
      <c r="E4" s="81"/>
      <c r="F4" s="81"/>
      <c r="H4" s="83"/>
    </row>
    <row r="5" spans="1:33" ht="16.5" x14ac:dyDescent="0.2">
      <c r="A5" s="79" t="s">
        <v>59</v>
      </c>
      <c r="C5" s="80"/>
      <c r="D5" s="2"/>
      <c r="E5" s="81"/>
      <c r="F5" s="81"/>
    </row>
    <row r="6" spans="1:33" ht="16.5" x14ac:dyDescent="0.2">
      <c r="A6" s="79" t="s">
        <v>28</v>
      </c>
      <c r="C6" s="80"/>
      <c r="D6" s="154" t="e">
        <f>#REF!</f>
        <v>#REF!</v>
      </c>
      <c r="E6" s="84"/>
      <c r="F6" s="84"/>
    </row>
    <row r="7" spans="1:33" ht="16.5" x14ac:dyDescent="0.2">
      <c r="A7" s="79" t="s">
        <v>29</v>
      </c>
      <c r="C7" s="80"/>
      <c r="D7" s="161" t="s">
        <v>85</v>
      </c>
      <c r="E7" s="81"/>
      <c r="F7" s="81"/>
    </row>
    <row r="8" spans="1:33" ht="13.5" customHeight="1" x14ac:dyDescent="0.25">
      <c r="A8" s="87" t="s">
        <v>60</v>
      </c>
      <c r="D8" s="85" t="s">
        <v>38</v>
      </c>
    </row>
    <row r="9" spans="1:33" ht="16.5" thickBot="1" x14ac:dyDescent="0.25">
      <c r="C9" s="199"/>
      <c r="D9" s="199"/>
    </row>
    <row r="10" spans="1:33" s="93" customFormat="1" ht="32.25" thickBot="1" x14ac:dyDescent="0.25">
      <c r="A10" s="3" t="e">
        <f>+"AÑO: "&amp;$D$6</f>
        <v>#REF!</v>
      </c>
      <c r="B10" s="4" t="s">
        <v>52</v>
      </c>
      <c r="C10" s="4" t="s">
        <v>54</v>
      </c>
      <c r="D10" s="88" t="s">
        <v>53</v>
      </c>
      <c r="E10" s="89" t="s">
        <v>4</v>
      </c>
      <c r="F10" s="90" t="s">
        <v>5</v>
      </c>
      <c r="G10" s="90" t="s">
        <v>6</v>
      </c>
      <c r="H10" s="90" t="s">
        <v>7</v>
      </c>
      <c r="I10" s="90" t="s">
        <v>8</v>
      </c>
      <c r="J10" s="90" t="s">
        <v>9</v>
      </c>
      <c r="K10" s="90" t="s">
        <v>10</v>
      </c>
      <c r="L10" s="90" t="s">
        <v>11</v>
      </c>
      <c r="M10" s="90" t="s">
        <v>12</v>
      </c>
      <c r="N10" s="90" t="s">
        <v>13</v>
      </c>
      <c r="O10" s="90" t="s">
        <v>14</v>
      </c>
      <c r="P10" s="90" t="s">
        <v>15</v>
      </c>
      <c r="Q10" s="90" t="s">
        <v>16</v>
      </c>
      <c r="R10" s="90" t="s">
        <v>17</v>
      </c>
      <c r="S10" s="90" t="s">
        <v>18</v>
      </c>
      <c r="T10" s="90" t="s">
        <v>19</v>
      </c>
      <c r="U10" s="90" t="s">
        <v>20</v>
      </c>
      <c r="V10" s="90" t="s">
        <v>21</v>
      </c>
      <c r="W10" s="90" t="s">
        <v>22</v>
      </c>
      <c r="X10" s="90" t="s">
        <v>23</v>
      </c>
      <c r="Y10" s="90" t="s">
        <v>24</v>
      </c>
      <c r="Z10" s="90" t="s">
        <v>25</v>
      </c>
      <c r="AA10" s="90" t="s">
        <v>26</v>
      </c>
      <c r="AB10" s="141" t="s">
        <v>27</v>
      </c>
      <c r="AC10" s="140" t="s">
        <v>34</v>
      </c>
    </row>
    <row r="11" spans="1:33" ht="15" x14ac:dyDescent="0.2">
      <c r="A11" s="191" t="e">
        <f>+DATE(#REF!,1,1)</f>
        <v>#REF!</v>
      </c>
      <c r="B11" s="202">
        <f>+'Formato Resumen 24'!$E15</f>
        <v>163132514.98150155</v>
      </c>
      <c r="C11" s="94" t="s">
        <v>35</v>
      </c>
      <c r="D11" s="95" t="e">
        <f>#REF!</f>
        <v>#REF!</v>
      </c>
      <c r="E11" s="148" t="str">
        <f>IF(ISERROR(E64/$AC67*$B11),"",(E64/$AC67*$B11))</f>
        <v/>
      </c>
      <c r="F11" s="149" t="str">
        <f t="shared" ref="F11:AB11" si="0">IF(ISERROR(F64/$AC67*$B11),"",(F64/$AC67*$B11))</f>
        <v/>
      </c>
      <c r="G11" s="149" t="str">
        <f t="shared" si="0"/>
        <v/>
      </c>
      <c r="H11" s="149" t="str">
        <f t="shared" si="0"/>
        <v/>
      </c>
      <c r="I11" s="149" t="str">
        <f t="shared" si="0"/>
        <v/>
      </c>
      <c r="J11" s="149" t="str">
        <f t="shared" si="0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50" t="str">
        <f t="shared" si="0"/>
        <v/>
      </c>
      <c r="AC11" s="151" t="e">
        <f>+SUM(E11:AB11)*D11</f>
        <v>#REF!</v>
      </c>
      <c r="AD11" s="1" t="e">
        <f>+SUM(L11:U11)*D11</f>
        <v>#REF!</v>
      </c>
      <c r="AF11" s="1" t="s">
        <v>1</v>
      </c>
      <c r="AG11" s="1">
        <v>1</v>
      </c>
    </row>
    <row r="12" spans="1:33" ht="15" x14ac:dyDescent="0.2">
      <c r="A12" s="191"/>
      <c r="B12" s="194"/>
      <c r="C12" s="100" t="s">
        <v>36</v>
      </c>
      <c r="D12" s="101" t="e">
        <f>#REF!</f>
        <v>#REF!</v>
      </c>
      <c r="E12" s="145" t="str">
        <f t="shared" ref="E12:AB12" si="1">IF(ISERROR(E65/$AC67*$B11),"",(E65/$AC67*$B11))</f>
        <v/>
      </c>
      <c r="F12" s="146" t="str">
        <f t="shared" si="1"/>
        <v/>
      </c>
      <c r="G12" s="146" t="str">
        <f t="shared" si="1"/>
        <v/>
      </c>
      <c r="H12" s="146" t="str">
        <f t="shared" si="1"/>
        <v/>
      </c>
      <c r="I12" s="146" t="str">
        <f t="shared" si="1"/>
        <v/>
      </c>
      <c r="J12" s="146" t="str">
        <f t="shared" si="1"/>
        <v/>
      </c>
      <c r="K12" s="146" t="str">
        <f t="shared" si="1"/>
        <v/>
      </c>
      <c r="L12" s="146" t="str">
        <f t="shared" si="1"/>
        <v/>
      </c>
      <c r="M12" s="146" t="str">
        <f t="shared" si="1"/>
        <v/>
      </c>
      <c r="N12" s="146" t="str">
        <f t="shared" si="1"/>
        <v/>
      </c>
      <c r="O12" s="146" t="str">
        <f t="shared" si="1"/>
        <v/>
      </c>
      <c r="P12" s="146" t="str">
        <f t="shared" si="1"/>
        <v/>
      </c>
      <c r="Q12" s="146" t="str">
        <f t="shared" si="1"/>
        <v/>
      </c>
      <c r="R12" s="146" t="str">
        <f t="shared" si="1"/>
        <v/>
      </c>
      <c r="S12" s="146" t="str">
        <f t="shared" si="1"/>
        <v/>
      </c>
      <c r="T12" s="146" t="str">
        <f t="shared" si="1"/>
        <v/>
      </c>
      <c r="U12" s="146" t="str">
        <f t="shared" si="1"/>
        <v/>
      </c>
      <c r="V12" s="146" t="str">
        <f t="shared" si="1"/>
        <v/>
      </c>
      <c r="W12" s="146" t="str">
        <f t="shared" si="1"/>
        <v/>
      </c>
      <c r="X12" s="146" t="str">
        <f t="shared" si="1"/>
        <v/>
      </c>
      <c r="Y12" s="146" t="str">
        <f t="shared" si="1"/>
        <v/>
      </c>
      <c r="Z12" s="146" t="str">
        <f t="shared" si="1"/>
        <v/>
      </c>
      <c r="AA12" s="146" t="str">
        <f t="shared" si="1"/>
        <v/>
      </c>
      <c r="AB12" s="147" t="str">
        <f t="shared" si="1"/>
        <v/>
      </c>
      <c r="AC12" s="152" t="e">
        <f>+SUM(E12:AB12)*D12</f>
        <v>#REF!</v>
      </c>
      <c r="AD12" s="1" t="e">
        <f>+SUM(L12:U12)*D12</f>
        <v>#REF!</v>
      </c>
      <c r="AF12" s="1" t="s">
        <v>3</v>
      </c>
      <c r="AG12" s="1">
        <f>AG11</f>
        <v>1</v>
      </c>
    </row>
    <row r="13" spans="1:33" ht="15" x14ac:dyDescent="0.2">
      <c r="A13" s="191"/>
      <c r="B13" s="194"/>
      <c r="C13" s="106" t="s">
        <v>37</v>
      </c>
      <c r="D13" s="107" t="e">
        <f>#REF!</f>
        <v>#REF!</v>
      </c>
      <c r="E13" s="143" t="str">
        <f t="shared" ref="E13:AB13" si="2">IF(ISERROR(E66/$AC67*$B11),"",(E66/$AC67*$B11))</f>
        <v/>
      </c>
      <c r="F13" s="143" t="str">
        <f t="shared" si="2"/>
        <v/>
      </c>
      <c r="G13" s="143" t="str">
        <f t="shared" si="2"/>
        <v/>
      </c>
      <c r="H13" s="143" t="str">
        <f t="shared" si="2"/>
        <v/>
      </c>
      <c r="I13" s="143" t="str">
        <f t="shared" si="2"/>
        <v/>
      </c>
      <c r="J13" s="143" t="str">
        <f t="shared" si="2"/>
        <v/>
      </c>
      <c r="K13" s="143" t="str">
        <f t="shared" si="2"/>
        <v/>
      </c>
      <c r="L13" s="143" t="str">
        <f t="shared" si="2"/>
        <v/>
      </c>
      <c r="M13" s="143" t="str">
        <f t="shared" si="2"/>
        <v/>
      </c>
      <c r="N13" s="143" t="str">
        <f t="shared" si="2"/>
        <v/>
      </c>
      <c r="O13" s="143" t="str">
        <f t="shared" si="2"/>
        <v/>
      </c>
      <c r="P13" s="143" t="str">
        <f t="shared" si="2"/>
        <v/>
      </c>
      <c r="Q13" s="143" t="str">
        <f t="shared" si="2"/>
        <v/>
      </c>
      <c r="R13" s="143" t="str">
        <f t="shared" si="2"/>
        <v/>
      </c>
      <c r="S13" s="143" t="str">
        <f t="shared" si="2"/>
        <v/>
      </c>
      <c r="T13" s="143" t="str">
        <f t="shared" si="2"/>
        <v/>
      </c>
      <c r="U13" s="143" t="str">
        <f t="shared" si="2"/>
        <v/>
      </c>
      <c r="V13" s="143" t="str">
        <f t="shared" si="2"/>
        <v/>
      </c>
      <c r="W13" s="143" t="str">
        <f t="shared" si="2"/>
        <v/>
      </c>
      <c r="X13" s="143" t="str">
        <f t="shared" si="2"/>
        <v/>
      </c>
      <c r="Y13" s="143" t="str">
        <f t="shared" si="2"/>
        <v/>
      </c>
      <c r="Z13" s="143" t="str">
        <f t="shared" si="2"/>
        <v/>
      </c>
      <c r="AA13" s="143" t="str">
        <f t="shared" si="2"/>
        <v/>
      </c>
      <c r="AB13" s="144" t="str">
        <f t="shared" si="2"/>
        <v/>
      </c>
      <c r="AC13" s="153" t="e">
        <f>+SUM(E13:AB13)*D13</f>
        <v>#REF!</v>
      </c>
      <c r="AD13" s="1" t="e">
        <f>+SUM(L13:U13)*D13</f>
        <v>#REF!</v>
      </c>
      <c r="AF13" s="1" t="s">
        <v>2</v>
      </c>
      <c r="AG13" s="1">
        <f>AG12</f>
        <v>1</v>
      </c>
    </row>
    <row r="14" spans="1:33" ht="15.75" thickBot="1" x14ac:dyDescent="0.25">
      <c r="A14" s="192"/>
      <c r="B14" s="195"/>
      <c r="C14" s="122" t="s">
        <v>34</v>
      </c>
      <c r="D14" s="123" t="e">
        <f>+SUM(D11:D13)</f>
        <v>#REF!</v>
      </c>
      <c r="E14" s="109" t="str">
        <f t="shared" ref="E14:AB14" si="3">IF(ISERROR(E11*$D11+E12*$D12+E13*$D13),"",(E11*$D11+E12*$D12+E13*$D13))</f>
        <v/>
      </c>
      <c r="F14" s="109" t="str">
        <f t="shared" si="3"/>
        <v/>
      </c>
      <c r="G14" s="109" t="str">
        <f t="shared" si="3"/>
        <v/>
      </c>
      <c r="H14" s="109" t="str">
        <f t="shared" si="3"/>
        <v/>
      </c>
      <c r="I14" s="109" t="str">
        <f t="shared" si="3"/>
        <v/>
      </c>
      <c r="J14" s="109" t="str">
        <f t="shared" si="3"/>
        <v/>
      </c>
      <c r="K14" s="109" t="str">
        <f t="shared" si="3"/>
        <v/>
      </c>
      <c r="L14" s="109" t="str">
        <f t="shared" si="3"/>
        <v/>
      </c>
      <c r="M14" s="109" t="str">
        <f t="shared" si="3"/>
        <v/>
      </c>
      <c r="N14" s="109" t="str">
        <f t="shared" si="3"/>
        <v/>
      </c>
      <c r="O14" s="109" t="str">
        <f t="shared" si="3"/>
        <v/>
      </c>
      <c r="P14" s="109" t="str">
        <f t="shared" si="3"/>
        <v/>
      </c>
      <c r="Q14" s="109" t="str">
        <f t="shared" si="3"/>
        <v/>
      </c>
      <c r="R14" s="109" t="str">
        <f t="shared" si="3"/>
        <v/>
      </c>
      <c r="S14" s="109" t="str">
        <f t="shared" si="3"/>
        <v/>
      </c>
      <c r="T14" s="109" t="str">
        <f t="shared" si="3"/>
        <v/>
      </c>
      <c r="U14" s="109" t="str">
        <f t="shared" si="3"/>
        <v/>
      </c>
      <c r="V14" s="109" t="str">
        <f t="shared" si="3"/>
        <v/>
      </c>
      <c r="W14" s="109" t="str">
        <f t="shared" si="3"/>
        <v/>
      </c>
      <c r="X14" s="109" t="str">
        <f t="shared" si="3"/>
        <v/>
      </c>
      <c r="Y14" s="109" t="str">
        <f t="shared" si="3"/>
        <v/>
      </c>
      <c r="Z14" s="109" t="str">
        <f t="shared" si="3"/>
        <v/>
      </c>
      <c r="AA14" s="109" t="str">
        <f t="shared" si="3"/>
        <v/>
      </c>
      <c r="AB14" s="142" t="str">
        <f t="shared" si="3"/>
        <v/>
      </c>
      <c r="AC14" s="152" t="e">
        <f>+SUM(AC11:AC13)</f>
        <v>#REF!</v>
      </c>
      <c r="AD14" s="152" t="e">
        <f>+SUM(AD11:AD13)</f>
        <v>#REF!</v>
      </c>
    </row>
    <row r="15" spans="1:33" ht="15" x14ac:dyDescent="0.2">
      <c r="A15" s="191" t="e">
        <f>+DATE(#REF!,1+1,1)</f>
        <v>#REF!</v>
      </c>
      <c r="B15" s="202">
        <f>+'Formato Resumen 24'!$E16</f>
        <v>162840098.44312945</v>
      </c>
      <c r="C15" s="94" t="s">
        <v>35</v>
      </c>
      <c r="D15" s="95" t="e">
        <f>#REF!</f>
        <v>#REF!</v>
      </c>
      <c r="E15" s="148" t="str">
        <f t="shared" ref="E15:AB15" si="4">IF(ISERROR(E68/$AC71*$B15),"",(E68/$AC71*$B15))</f>
        <v/>
      </c>
      <c r="F15" s="149" t="str">
        <f t="shared" si="4"/>
        <v/>
      </c>
      <c r="G15" s="149" t="str">
        <f t="shared" si="4"/>
        <v/>
      </c>
      <c r="H15" s="149" t="str">
        <f t="shared" si="4"/>
        <v/>
      </c>
      <c r="I15" s="149" t="str">
        <f t="shared" si="4"/>
        <v/>
      </c>
      <c r="J15" s="149" t="str">
        <f t="shared" si="4"/>
        <v/>
      </c>
      <c r="K15" s="149" t="str">
        <f t="shared" si="4"/>
        <v/>
      </c>
      <c r="L15" s="149" t="str">
        <f t="shared" si="4"/>
        <v/>
      </c>
      <c r="M15" s="149" t="str">
        <f t="shared" si="4"/>
        <v/>
      </c>
      <c r="N15" s="149" t="str">
        <f t="shared" si="4"/>
        <v/>
      </c>
      <c r="O15" s="149" t="str">
        <f t="shared" si="4"/>
        <v/>
      </c>
      <c r="P15" s="149" t="str">
        <f t="shared" si="4"/>
        <v/>
      </c>
      <c r="Q15" s="149" t="str">
        <f t="shared" si="4"/>
        <v/>
      </c>
      <c r="R15" s="149" t="str">
        <f t="shared" si="4"/>
        <v/>
      </c>
      <c r="S15" s="149" t="str">
        <f t="shared" si="4"/>
        <v/>
      </c>
      <c r="T15" s="149" t="str">
        <f t="shared" si="4"/>
        <v/>
      </c>
      <c r="U15" s="149" t="str">
        <f t="shared" si="4"/>
        <v/>
      </c>
      <c r="V15" s="149" t="str">
        <f t="shared" si="4"/>
        <v/>
      </c>
      <c r="W15" s="149" t="str">
        <f t="shared" si="4"/>
        <v/>
      </c>
      <c r="X15" s="149" t="str">
        <f t="shared" si="4"/>
        <v/>
      </c>
      <c r="Y15" s="149" t="str">
        <f t="shared" si="4"/>
        <v/>
      </c>
      <c r="Z15" s="149" t="str">
        <f t="shared" si="4"/>
        <v/>
      </c>
      <c r="AA15" s="149" t="str">
        <f t="shared" si="4"/>
        <v/>
      </c>
      <c r="AB15" s="150" t="str">
        <f t="shared" si="4"/>
        <v/>
      </c>
      <c r="AC15" s="151" t="e">
        <f>+SUM(E15:AB15)*D15</f>
        <v>#REF!</v>
      </c>
      <c r="AD15" s="1" t="e">
        <f>+SUM(L15:U15)*D15</f>
        <v>#REF!</v>
      </c>
      <c r="AF15" s="1" t="str">
        <f>AF11</f>
        <v>ORD</v>
      </c>
      <c r="AG15" s="1">
        <f>AG11+1</f>
        <v>2</v>
      </c>
    </row>
    <row r="16" spans="1:33" ht="15" x14ac:dyDescent="0.2">
      <c r="A16" s="191"/>
      <c r="B16" s="194"/>
      <c r="C16" s="100" t="s">
        <v>36</v>
      </c>
      <c r="D16" s="101" t="e">
        <f>#REF!</f>
        <v>#REF!</v>
      </c>
      <c r="E16" s="145" t="str">
        <f t="shared" ref="E16:AB16" si="5">IF(ISERROR(E69/$AC71*$B15),"",(E69/$AC71*$B15))</f>
        <v/>
      </c>
      <c r="F16" s="146" t="str">
        <f t="shared" si="5"/>
        <v/>
      </c>
      <c r="G16" s="146" t="str">
        <f t="shared" si="5"/>
        <v/>
      </c>
      <c r="H16" s="146" t="str">
        <f t="shared" si="5"/>
        <v/>
      </c>
      <c r="I16" s="146" t="str">
        <f t="shared" si="5"/>
        <v/>
      </c>
      <c r="J16" s="146" t="str">
        <f t="shared" si="5"/>
        <v/>
      </c>
      <c r="K16" s="146" t="str">
        <f t="shared" si="5"/>
        <v/>
      </c>
      <c r="L16" s="146" t="str">
        <f t="shared" si="5"/>
        <v/>
      </c>
      <c r="M16" s="146" t="str">
        <f t="shared" si="5"/>
        <v/>
      </c>
      <c r="N16" s="146" t="str">
        <f t="shared" si="5"/>
        <v/>
      </c>
      <c r="O16" s="146" t="str">
        <f t="shared" si="5"/>
        <v/>
      </c>
      <c r="P16" s="146" t="str">
        <f t="shared" si="5"/>
        <v/>
      </c>
      <c r="Q16" s="146" t="str">
        <f t="shared" si="5"/>
        <v/>
      </c>
      <c r="R16" s="146" t="str">
        <f t="shared" si="5"/>
        <v/>
      </c>
      <c r="S16" s="146" t="str">
        <f t="shared" si="5"/>
        <v/>
      </c>
      <c r="T16" s="146" t="str">
        <f t="shared" si="5"/>
        <v/>
      </c>
      <c r="U16" s="146" t="str">
        <f t="shared" si="5"/>
        <v/>
      </c>
      <c r="V16" s="146" t="str">
        <f t="shared" si="5"/>
        <v/>
      </c>
      <c r="W16" s="146" t="str">
        <f t="shared" si="5"/>
        <v/>
      </c>
      <c r="X16" s="146" t="str">
        <f t="shared" si="5"/>
        <v/>
      </c>
      <c r="Y16" s="146" t="str">
        <f t="shared" si="5"/>
        <v/>
      </c>
      <c r="Z16" s="146" t="str">
        <f t="shared" si="5"/>
        <v/>
      </c>
      <c r="AA16" s="146" t="str">
        <f t="shared" si="5"/>
        <v/>
      </c>
      <c r="AB16" s="147" t="str">
        <f t="shared" si="5"/>
        <v/>
      </c>
      <c r="AC16" s="152" t="e">
        <f>+SUM(E16:AB16)*D16</f>
        <v>#REF!</v>
      </c>
      <c r="AD16" s="1" t="e">
        <f>+SUM(L16:U16)*D16</f>
        <v>#REF!</v>
      </c>
      <c r="AF16" s="1" t="str">
        <f>AF12</f>
        <v>SÁB</v>
      </c>
      <c r="AG16" s="1">
        <f>AG15</f>
        <v>2</v>
      </c>
    </row>
    <row r="17" spans="1:33" ht="15" x14ac:dyDescent="0.2">
      <c r="A17" s="191"/>
      <c r="B17" s="194"/>
      <c r="C17" s="106" t="s">
        <v>37</v>
      </c>
      <c r="D17" s="107" t="e">
        <f>#REF!</f>
        <v>#REF!</v>
      </c>
      <c r="E17" s="143" t="str">
        <f t="shared" ref="E17:AB17" si="6">IF(ISERROR(E70/$AC71*$B15),"",(E70/$AC71*$B15))</f>
        <v/>
      </c>
      <c r="F17" s="143" t="str">
        <f t="shared" si="6"/>
        <v/>
      </c>
      <c r="G17" s="143" t="str">
        <f t="shared" si="6"/>
        <v/>
      </c>
      <c r="H17" s="143" t="str">
        <f t="shared" si="6"/>
        <v/>
      </c>
      <c r="I17" s="143" t="str">
        <f t="shared" si="6"/>
        <v/>
      </c>
      <c r="J17" s="143" t="str">
        <f t="shared" si="6"/>
        <v/>
      </c>
      <c r="K17" s="143" t="str">
        <f t="shared" si="6"/>
        <v/>
      </c>
      <c r="L17" s="143" t="str">
        <f t="shared" si="6"/>
        <v/>
      </c>
      <c r="M17" s="143" t="str">
        <f t="shared" si="6"/>
        <v/>
      </c>
      <c r="N17" s="143" t="str">
        <f t="shared" si="6"/>
        <v/>
      </c>
      <c r="O17" s="143" t="str">
        <f t="shared" si="6"/>
        <v/>
      </c>
      <c r="P17" s="143" t="str">
        <f t="shared" si="6"/>
        <v/>
      </c>
      <c r="Q17" s="143" t="str">
        <f t="shared" si="6"/>
        <v/>
      </c>
      <c r="R17" s="143" t="str">
        <f t="shared" si="6"/>
        <v/>
      </c>
      <c r="S17" s="143" t="str">
        <f t="shared" si="6"/>
        <v/>
      </c>
      <c r="T17" s="143" t="str">
        <f t="shared" si="6"/>
        <v/>
      </c>
      <c r="U17" s="143" t="str">
        <f t="shared" si="6"/>
        <v/>
      </c>
      <c r="V17" s="143" t="str">
        <f t="shared" si="6"/>
        <v/>
      </c>
      <c r="W17" s="143" t="str">
        <f t="shared" si="6"/>
        <v/>
      </c>
      <c r="X17" s="143" t="str">
        <f t="shared" si="6"/>
        <v/>
      </c>
      <c r="Y17" s="143" t="str">
        <f t="shared" si="6"/>
        <v/>
      </c>
      <c r="Z17" s="143" t="str">
        <f t="shared" si="6"/>
        <v/>
      </c>
      <c r="AA17" s="143" t="str">
        <f t="shared" si="6"/>
        <v/>
      </c>
      <c r="AB17" s="144" t="str">
        <f t="shared" si="6"/>
        <v/>
      </c>
      <c r="AC17" s="153" t="e">
        <f>+SUM(E17:AB17)*D17</f>
        <v>#REF!</v>
      </c>
      <c r="AD17" s="1" t="e">
        <f>+SUM(L17:U17)*D17</f>
        <v>#REF!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92"/>
      <c r="B18" s="195"/>
      <c r="C18" s="112" t="s">
        <v>34</v>
      </c>
      <c r="D18" s="113" t="e">
        <f>+SUM(D15:D17)</f>
        <v>#REF!</v>
      </c>
      <c r="E18" s="109" t="str">
        <f t="shared" ref="E18:AB18" si="7">IF(ISERROR(E15*$D15+E16*$D16+E17*$D17),"",(E15*$D15+E16*$D16+E17*$D17))</f>
        <v/>
      </c>
      <c r="F18" s="109" t="str">
        <f t="shared" si="7"/>
        <v/>
      </c>
      <c r="G18" s="109" t="str">
        <f t="shared" si="7"/>
        <v/>
      </c>
      <c r="H18" s="109" t="str">
        <f t="shared" si="7"/>
        <v/>
      </c>
      <c r="I18" s="109" t="str">
        <f t="shared" si="7"/>
        <v/>
      </c>
      <c r="J18" s="109" t="str">
        <f t="shared" si="7"/>
        <v/>
      </c>
      <c r="K18" s="109" t="str">
        <f t="shared" si="7"/>
        <v/>
      </c>
      <c r="L18" s="109" t="str">
        <f t="shared" si="7"/>
        <v/>
      </c>
      <c r="M18" s="109" t="str">
        <f t="shared" si="7"/>
        <v/>
      </c>
      <c r="N18" s="109" t="str">
        <f t="shared" si="7"/>
        <v/>
      </c>
      <c r="O18" s="109" t="str">
        <f t="shared" si="7"/>
        <v/>
      </c>
      <c r="P18" s="109" t="str">
        <f t="shared" si="7"/>
        <v/>
      </c>
      <c r="Q18" s="109" t="str">
        <f t="shared" si="7"/>
        <v/>
      </c>
      <c r="R18" s="109" t="str">
        <f t="shared" si="7"/>
        <v/>
      </c>
      <c r="S18" s="109" t="str">
        <f t="shared" si="7"/>
        <v/>
      </c>
      <c r="T18" s="109" t="str">
        <f t="shared" si="7"/>
        <v/>
      </c>
      <c r="U18" s="109" t="str">
        <f t="shared" si="7"/>
        <v/>
      </c>
      <c r="V18" s="109" t="str">
        <f t="shared" si="7"/>
        <v/>
      </c>
      <c r="W18" s="109" t="str">
        <f t="shared" si="7"/>
        <v/>
      </c>
      <c r="X18" s="109" t="str">
        <f t="shared" si="7"/>
        <v/>
      </c>
      <c r="Y18" s="109" t="str">
        <f t="shared" si="7"/>
        <v/>
      </c>
      <c r="Z18" s="109" t="str">
        <f t="shared" si="7"/>
        <v/>
      </c>
      <c r="AA18" s="109" t="str">
        <f t="shared" si="7"/>
        <v/>
      </c>
      <c r="AB18" s="142" t="str">
        <f t="shared" si="7"/>
        <v/>
      </c>
      <c r="AC18" s="152" t="e">
        <f>+SUM(AC15:AC17)</f>
        <v>#REF!</v>
      </c>
      <c r="AD18" s="152" t="e">
        <f>+SUM(AD15:AD17)</f>
        <v>#REF!</v>
      </c>
    </row>
    <row r="19" spans="1:33" ht="15" x14ac:dyDescent="0.2">
      <c r="A19" s="193" t="e">
        <f>+DATE(#REF!,3,1)</f>
        <v>#REF!</v>
      </c>
      <c r="B19" s="202">
        <f>+'Formato Resumen 24'!$E17</f>
        <v>142081298.56301752</v>
      </c>
      <c r="C19" s="94" t="s">
        <v>35</v>
      </c>
      <c r="D19" s="95" t="e">
        <f>#REF!</f>
        <v>#REF!</v>
      </c>
      <c r="E19" s="148" t="str">
        <f t="shared" ref="E19:AB19" si="8">IF(ISERROR(E72/$AC75*$B19),"",(E72/$AC75*$B19))</f>
        <v/>
      </c>
      <c r="F19" s="149" t="str">
        <f t="shared" si="8"/>
        <v/>
      </c>
      <c r="G19" s="149" t="str">
        <f t="shared" si="8"/>
        <v/>
      </c>
      <c r="H19" s="149" t="str">
        <f t="shared" si="8"/>
        <v/>
      </c>
      <c r="I19" s="149" t="str">
        <f t="shared" si="8"/>
        <v/>
      </c>
      <c r="J19" s="149" t="str">
        <f t="shared" si="8"/>
        <v/>
      </c>
      <c r="K19" s="149" t="str">
        <f t="shared" si="8"/>
        <v/>
      </c>
      <c r="L19" s="149" t="str">
        <f t="shared" si="8"/>
        <v/>
      </c>
      <c r="M19" s="149" t="str">
        <f t="shared" si="8"/>
        <v/>
      </c>
      <c r="N19" s="149" t="str">
        <f t="shared" si="8"/>
        <v/>
      </c>
      <c r="O19" s="149" t="str">
        <f t="shared" si="8"/>
        <v/>
      </c>
      <c r="P19" s="149" t="str">
        <f t="shared" si="8"/>
        <v/>
      </c>
      <c r="Q19" s="149" t="str">
        <f t="shared" si="8"/>
        <v/>
      </c>
      <c r="R19" s="149" t="str">
        <f t="shared" si="8"/>
        <v/>
      </c>
      <c r="S19" s="149" t="str">
        <f t="shared" si="8"/>
        <v/>
      </c>
      <c r="T19" s="149" t="str">
        <f t="shared" si="8"/>
        <v/>
      </c>
      <c r="U19" s="149" t="str">
        <f t="shared" si="8"/>
        <v/>
      </c>
      <c r="V19" s="149" t="str">
        <f t="shared" si="8"/>
        <v/>
      </c>
      <c r="W19" s="149" t="str">
        <f t="shared" si="8"/>
        <v/>
      </c>
      <c r="X19" s="149" t="str">
        <f t="shared" si="8"/>
        <v/>
      </c>
      <c r="Y19" s="149" t="str">
        <f t="shared" si="8"/>
        <v/>
      </c>
      <c r="Z19" s="149" t="str">
        <f t="shared" si="8"/>
        <v/>
      </c>
      <c r="AA19" s="149" t="str">
        <f t="shared" si="8"/>
        <v/>
      </c>
      <c r="AB19" s="150" t="str">
        <f t="shared" si="8"/>
        <v/>
      </c>
      <c r="AC19" s="151" t="e">
        <f>+SUM(E19:AB19)*D19</f>
        <v>#REF!</v>
      </c>
      <c r="AD19" s="1" t="e">
        <f>+SUM(L19:U19)*D19</f>
        <v>#REF!</v>
      </c>
      <c r="AF19" s="1" t="str">
        <f>AF15</f>
        <v>ORD</v>
      </c>
      <c r="AG19" s="1">
        <f>AG15+1</f>
        <v>3</v>
      </c>
    </row>
    <row r="20" spans="1:33" ht="15" x14ac:dyDescent="0.2">
      <c r="A20" s="191"/>
      <c r="B20" s="194"/>
      <c r="C20" s="100" t="s">
        <v>36</v>
      </c>
      <c r="D20" s="101" t="e">
        <f>#REF!</f>
        <v>#REF!</v>
      </c>
      <c r="E20" s="145" t="str">
        <f t="shared" ref="E20:AB20" si="9">IF(ISERROR(E73/$AC75*$B19),"",(E73/$AC75*$B19))</f>
        <v/>
      </c>
      <c r="F20" s="146" t="str">
        <f t="shared" si="9"/>
        <v/>
      </c>
      <c r="G20" s="146" t="str">
        <f t="shared" si="9"/>
        <v/>
      </c>
      <c r="H20" s="146" t="str">
        <f t="shared" si="9"/>
        <v/>
      </c>
      <c r="I20" s="146" t="str">
        <f t="shared" si="9"/>
        <v/>
      </c>
      <c r="J20" s="146" t="str">
        <f t="shared" si="9"/>
        <v/>
      </c>
      <c r="K20" s="146" t="str">
        <f t="shared" si="9"/>
        <v/>
      </c>
      <c r="L20" s="146" t="str">
        <f t="shared" si="9"/>
        <v/>
      </c>
      <c r="M20" s="146" t="str">
        <f t="shared" si="9"/>
        <v/>
      </c>
      <c r="N20" s="146" t="str">
        <f t="shared" si="9"/>
        <v/>
      </c>
      <c r="O20" s="146" t="str">
        <f t="shared" si="9"/>
        <v/>
      </c>
      <c r="P20" s="146" t="str">
        <f t="shared" si="9"/>
        <v/>
      </c>
      <c r="Q20" s="146" t="str">
        <f t="shared" si="9"/>
        <v/>
      </c>
      <c r="R20" s="146" t="str">
        <f t="shared" si="9"/>
        <v/>
      </c>
      <c r="S20" s="146" t="str">
        <f t="shared" si="9"/>
        <v/>
      </c>
      <c r="T20" s="146" t="str">
        <f t="shared" si="9"/>
        <v/>
      </c>
      <c r="U20" s="146" t="str">
        <f t="shared" si="9"/>
        <v/>
      </c>
      <c r="V20" s="146" t="str">
        <f t="shared" si="9"/>
        <v/>
      </c>
      <c r="W20" s="146" t="str">
        <f t="shared" si="9"/>
        <v/>
      </c>
      <c r="X20" s="146" t="str">
        <f t="shared" si="9"/>
        <v/>
      </c>
      <c r="Y20" s="146" t="str">
        <f t="shared" si="9"/>
        <v/>
      </c>
      <c r="Z20" s="146" t="str">
        <f t="shared" si="9"/>
        <v/>
      </c>
      <c r="AA20" s="146" t="str">
        <f t="shared" si="9"/>
        <v/>
      </c>
      <c r="AB20" s="147" t="str">
        <f t="shared" si="9"/>
        <v/>
      </c>
      <c r="AC20" s="152" t="e">
        <f>+SUM(E20:AB20)*D20</f>
        <v>#REF!</v>
      </c>
      <c r="AD20" s="1" t="e">
        <f>+SUM(L20:U20)*D20</f>
        <v>#REF!</v>
      </c>
      <c r="AF20" s="1" t="str">
        <f>AF16</f>
        <v>SÁB</v>
      </c>
      <c r="AG20" s="1">
        <f>AG19</f>
        <v>3</v>
      </c>
    </row>
    <row r="21" spans="1:33" ht="15" x14ac:dyDescent="0.2">
      <c r="A21" s="191"/>
      <c r="B21" s="194"/>
      <c r="C21" s="106" t="s">
        <v>37</v>
      </c>
      <c r="D21" s="107" t="e">
        <f>#REF!</f>
        <v>#REF!</v>
      </c>
      <c r="E21" s="143" t="str">
        <f t="shared" ref="E21:AB21" si="10">IF(ISERROR(E74/$AC75*$B19),"",(E74/$AC75*$B19))</f>
        <v/>
      </c>
      <c r="F21" s="143" t="str">
        <f t="shared" si="10"/>
        <v/>
      </c>
      <c r="G21" s="143" t="str">
        <f t="shared" si="10"/>
        <v/>
      </c>
      <c r="H21" s="143" t="str">
        <f t="shared" si="10"/>
        <v/>
      </c>
      <c r="I21" s="143" t="str">
        <f t="shared" si="10"/>
        <v/>
      </c>
      <c r="J21" s="143" t="str">
        <f t="shared" si="10"/>
        <v/>
      </c>
      <c r="K21" s="143" t="str">
        <f t="shared" si="10"/>
        <v/>
      </c>
      <c r="L21" s="143" t="str">
        <f t="shared" si="10"/>
        <v/>
      </c>
      <c r="M21" s="143" t="str">
        <f t="shared" si="10"/>
        <v/>
      </c>
      <c r="N21" s="143" t="str">
        <f t="shared" si="10"/>
        <v/>
      </c>
      <c r="O21" s="143" t="str">
        <f t="shared" si="10"/>
        <v/>
      </c>
      <c r="P21" s="143" t="str">
        <f t="shared" si="10"/>
        <v/>
      </c>
      <c r="Q21" s="143" t="str">
        <f t="shared" si="10"/>
        <v/>
      </c>
      <c r="R21" s="143" t="str">
        <f t="shared" si="10"/>
        <v/>
      </c>
      <c r="S21" s="143" t="str">
        <f t="shared" si="10"/>
        <v/>
      </c>
      <c r="T21" s="143" t="str">
        <f t="shared" si="10"/>
        <v/>
      </c>
      <c r="U21" s="143" t="str">
        <f t="shared" si="10"/>
        <v/>
      </c>
      <c r="V21" s="143" t="str">
        <f t="shared" si="10"/>
        <v/>
      </c>
      <c r="W21" s="143" t="str">
        <f t="shared" si="10"/>
        <v/>
      </c>
      <c r="X21" s="143" t="str">
        <f t="shared" si="10"/>
        <v/>
      </c>
      <c r="Y21" s="143" t="str">
        <f t="shared" si="10"/>
        <v/>
      </c>
      <c r="Z21" s="143" t="str">
        <f t="shared" si="10"/>
        <v/>
      </c>
      <c r="AA21" s="143" t="str">
        <f t="shared" si="10"/>
        <v/>
      </c>
      <c r="AB21" s="144" t="str">
        <f t="shared" si="10"/>
        <v/>
      </c>
      <c r="AC21" s="153" t="e">
        <f>+SUM(E21:AB21)*D21</f>
        <v>#REF!</v>
      </c>
      <c r="AD21" s="1" t="e">
        <f>+SUM(L21:U21)*D21</f>
        <v>#REF!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92"/>
      <c r="B22" s="195"/>
      <c r="C22" s="112" t="s">
        <v>34</v>
      </c>
      <c r="D22" s="113" t="e">
        <f>+SUM(D19:D21)</f>
        <v>#REF!</v>
      </c>
      <c r="E22" s="109" t="str">
        <f t="shared" ref="E22:AB22" si="11">IF(ISERROR(E19*$D19+E20*$D20+E21*$D21),"",(E19*$D19+E20*$D20+E21*$D21))</f>
        <v/>
      </c>
      <c r="F22" s="109" t="str">
        <f t="shared" si="11"/>
        <v/>
      </c>
      <c r="G22" s="109" t="str">
        <f t="shared" si="11"/>
        <v/>
      </c>
      <c r="H22" s="109" t="str">
        <f t="shared" si="11"/>
        <v/>
      </c>
      <c r="I22" s="109" t="str">
        <f t="shared" si="11"/>
        <v/>
      </c>
      <c r="J22" s="109" t="str">
        <f t="shared" si="11"/>
        <v/>
      </c>
      <c r="K22" s="109" t="str">
        <f t="shared" si="11"/>
        <v/>
      </c>
      <c r="L22" s="109" t="str">
        <f t="shared" si="11"/>
        <v/>
      </c>
      <c r="M22" s="109" t="str">
        <f t="shared" si="11"/>
        <v/>
      </c>
      <c r="N22" s="109" t="str">
        <f t="shared" si="11"/>
        <v/>
      </c>
      <c r="O22" s="109" t="str">
        <f t="shared" si="11"/>
        <v/>
      </c>
      <c r="P22" s="109" t="str">
        <f t="shared" si="11"/>
        <v/>
      </c>
      <c r="Q22" s="109" t="str">
        <f t="shared" si="11"/>
        <v/>
      </c>
      <c r="R22" s="109" t="str">
        <f t="shared" si="11"/>
        <v/>
      </c>
      <c r="S22" s="109" t="str">
        <f t="shared" si="11"/>
        <v/>
      </c>
      <c r="T22" s="109" t="str">
        <f t="shared" si="11"/>
        <v/>
      </c>
      <c r="U22" s="109" t="str">
        <f t="shared" si="11"/>
        <v/>
      </c>
      <c r="V22" s="109" t="str">
        <f t="shared" si="11"/>
        <v/>
      </c>
      <c r="W22" s="109" t="str">
        <f t="shared" si="11"/>
        <v/>
      </c>
      <c r="X22" s="109" t="str">
        <f t="shared" si="11"/>
        <v/>
      </c>
      <c r="Y22" s="109" t="str">
        <f t="shared" si="11"/>
        <v/>
      </c>
      <c r="Z22" s="109" t="str">
        <f t="shared" si="11"/>
        <v/>
      </c>
      <c r="AA22" s="109" t="str">
        <f t="shared" si="11"/>
        <v/>
      </c>
      <c r="AB22" s="142" t="str">
        <f t="shared" si="11"/>
        <v/>
      </c>
      <c r="AC22" s="152" t="e">
        <f>+SUM(AC19:AC21)</f>
        <v>#REF!</v>
      </c>
      <c r="AD22" s="152" t="e">
        <f>+SUM(AD19:AD21)</f>
        <v>#REF!</v>
      </c>
    </row>
    <row r="23" spans="1:33" ht="15" x14ac:dyDescent="0.2">
      <c r="A23" s="191" t="e">
        <f>+DATE(#REF!,4,1)</f>
        <v>#REF!</v>
      </c>
      <c r="B23" s="202">
        <f>+'Formato Resumen 24'!$E18</f>
        <v>107842089.95100205</v>
      </c>
      <c r="C23" s="94" t="s">
        <v>35</v>
      </c>
      <c r="D23" s="95" t="e">
        <f>#REF!</f>
        <v>#REF!</v>
      </c>
      <c r="E23" s="148" t="str">
        <f t="shared" ref="E23:AB23" si="12">IF(ISERROR(E76/$AC79*$B23),"",(E76/$AC79*$B23))</f>
        <v/>
      </c>
      <c r="F23" s="149" t="str">
        <f t="shared" si="12"/>
        <v/>
      </c>
      <c r="G23" s="149" t="str">
        <f t="shared" si="12"/>
        <v/>
      </c>
      <c r="H23" s="149" t="str">
        <f t="shared" si="12"/>
        <v/>
      </c>
      <c r="I23" s="149" t="str">
        <f t="shared" si="12"/>
        <v/>
      </c>
      <c r="J23" s="149" t="str">
        <f t="shared" si="12"/>
        <v/>
      </c>
      <c r="K23" s="149" t="str">
        <f t="shared" si="12"/>
        <v/>
      </c>
      <c r="L23" s="149" t="str">
        <f t="shared" si="12"/>
        <v/>
      </c>
      <c r="M23" s="149" t="str">
        <f t="shared" si="12"/>
        <v/>
      </c>
      <c r="N23" s="149" t="str">
        <f t="shared" si="12"/>
        <v/>
      </c>
      <c r="O23" s="149" t="str">
        <f t="shared" si="12"/>
        <v/>
      </c>
      <c r="P23" s="149" t="str">
        <f t="shared" si="12"/>
        <v/>
      </c>
      <c r="Q23" s="149" t="str">
        <f t="shared" si="12"/>
        <v/>
      </c>
      <c r="R23" s="149" t="str">
        <f t="shared" si="12"/>
        <v/>
      </c>
      <c r="S23" s="149" t="str">
        <f t="shared" si="12"/>
        <v/>
      </c>
      <c r="T23" s="149" t="str">
        <f t="shared" si="12"/>
        <v/>
      </c>
      <c r="U23" s="149" t="str">
        <f t="shared" si="12"/>
        <v/>
      </c>
      <c r="V23" s="149" t="str">
        <f t="shared" si="12"/>
        <v/>
      </c>
      <c r="W23" s="149" t="str">
        <f t="shared" si="12"/>
        <v/>
      </c>
      <c r="X23" s="149" t="str">
        <f t="shared" si="12"/>
        <v/>
      </c>
      <c r="Y23" s="149" t="str">
        <f t="shared" si="12"/>
        <v/>
      </c>
      <c r="Z23" s="149" t="str">
        <f t="shared" si="12"/>
        <v/>
      </c>
      <c r="AA23" s="149" t="str">
        <f t="shared" si="12"/>
        <v/>
      </c>
      <c r="AB23" s="150" t="str">
        <f t="shared" si="12"/>
        <v/>
      </c>
      <c r="AC23" s="151" t="e">
        <f>+SUM(E23:AB23)*D23</f>
        <v>#REF!</v>
      </c>
      <c r="AD23" s="1" t="e">
        <f>+SUM(L23:U23)*D23</f>
        <v>#REF!</v>
      </c>
      <c r="AF23" s="1" t="str">
        <f>AF19</f>
        <v>ORD</v>
      </c>
      <c r="AG23" s="1">
        <f>AG19+1</f>
        <v>4</v>
      </c>
    </row>
    <row r="24" spans="1:33" ht="15" x14ac:dyDescent="0.2">
      <c r="A24" s="191"/>
      <c r="B24" s="194"/>
      <c r="C24" s="100" t="s">
        <v>36</v>
      </c>
      <c r="D24" s="101" t="e">
        <f>#REF!</f>
        <v>#REF!</v>
      </c>
      <c r="E24" s="145" t="str">
        <f t="shared" ref="E24:AB24" si="13">IF(ISERROR(E77/$AC79*$B23),"",(E77/$AC79*$B23))</f>
        <v/>
      </c>
      <c r="F24" s="146" t="str">
        <f t="shared" si="13"/>
        <v/>
      </c>
      <c r="G24" s="146" t="str">
        <f t="shared" si="13"/>
        <v/>
      </c>
      <c r="H24" s="146" t="str">
        <f t="shared" si="13"/>
        <v/>
      </c>
      <c r="I24" s="146" t="str">
        <f t="shared" si="13"/>
        <v/>
      </c>
      <c r="J24" s="146" t="str">
        <f t="shared" si="13"/>
        <v/>
      </c>
      <c r="K24" s="146" t="str">
        <f t="shared" si="13"/>
        <v/>
      </c>
      <c r="L24" s="146" t="str">
        <f t="shared" si="13"/>
        <v/>
      </c>
      <c r="M24" s="146" t="str">
        <f t="shared" si="13"/>
        <v/>
      </c>
      <c r="N24" s="146" t="str">
        <f t="shared" si="13"/>
        <v/>
      </c>
      <c r="O24" s="146" t="str">
        <f t="shared" si="13"/>
        <v/>
      </c>
      <c r="P24" s="146" t="str">
        <f t="shared" si="13"/>
        <v/>
      </c>
      <c r="Q24" s="146" t="str">
        <f t="shared" si="13"/>
        <v/>
      </c>
      <c r="R24" s="146" t="str">
        <f t="shared" si="13"/>
        <v/>
      </c>
      <c r="S24" s="146" t="str">
        <f t="shared" si="13"/>
        <v/>
      </c>
      <c r="T24" s="146" t="str">
        <f t="shared" si="13"/>
        <v/>
      </c>
      <c r="U24" s="146" t="str">
        <f t="shared" si="13"/>
        <v/>
      </c>
      <c r="V24" s="146" t="str">
        <f t="shared" si="13"/>
        <v/>
      </c>
      <c r="W24" s="146" t="str">
        <f t="shared" si="13"/>
        <v/>
      </c>
      <c r="X24" s="146" t="str">
        <f t="shared" si="13"/>
        <v/>
      </c>
      <c r="Y24" s="146" t="str">
        <f t="shared" si="13"/>
        <v/>
      </c>
      <c r="Z24" s="146" t="str">
        <f t="shared" si="13"/>
        <v/>
      </c>
      <c r="AA24" s="146" t="str">
        <f t="shared" si="13"/>
        <v/>
      </c>
      <c r="AB24" s="147" t="str">
        <f t="shared" si="13"/>
        <v/>
      </c>
      <c r="AC24" s="152" t="e">
        <f>+SUM(E24:AB24)*D24</f>
        <v>#REF!</v>
      </c>
      <c r="AD24" s="1" t="e">
        <f>+SUM(L24:U24)*D24</f>
        <v>#REF!</v>
      </c>
      <c r="AF24" s="1" t="str">
        <f>AF20</f>
        <v>SÁB</v>
      </c>
      <c r="AG24" s="1">
        <f>AG23</f>
        <v>4</v>
      </c>
    </row>
    <row r="25" spans="1:33" ht="15" x14ac:dyDescent="0.2">
      <c r="A25" s="191"/>
      <c r="B25" s="194"/>
      <c r="C25" s="106" t="s">
        <v>37</v>
      </c>
      <c r="D25" s="107" t="e">
        <f>#REF!</f>
        <v>#REF!</v>
      </c>
      <c r="E25" s="143" t="str">
        <f t="shared" ref="E25:AB25" si="14">IF(ISERROR(E78/$AC79*$B23),"",(E78/$AC79*$B23))</f>
        <v/>
      </c>
      <c r="F25" s="143" t="str">
        <f t="shared" si="14"/>
        <v/>
      </c>
      <c r="G25" s="143" t="str">
        <f t="shared" si="14"/>
        <v/>
      </c>
      <c r="H25" s="143" t="str">
        <f t="shared" si="14"/>
        <v/>
      </c>
      <c r="I25" s="143" t="str">
        <f t="shared" si="14"/>
        <v/>
      </c>
      <c r="J25" s="143" t="str">
        <f t="shared" si="14"/>
        <v/>
      </c>
      <c r="K25" s="143" t="str">
        <f t="shared" si="14"/>
        <v/>
      </c>
      <c r="L25" s="143" t="str">
        <f t="shared" si="14"/>
        <v/>
      </c>
      <c r="M25" s="143" t="str">
        <f t="shared" si="14"/>
        <v/>
      </c>
      <c r="N25" s="143" t="str">
        <f t="shared" si="14"/>
        <v/>
      </c>
      <c r="O25" s="143" t="str">
        <f t="shared" si="14"/>
        <v/>
      </c>
      <c r="P25" s="143" t="str">
        <f t="shared" si="14"/>
        <v/>
      </c>
      <c r="Q25" s="143" t="str">
        <f t="shared" si="14"/>
        <v/>
      </c>
      <c r="R25" s="143" t="str">
        <f t="shared" si="14"/>
        <v/>
      </c>
      <c r="S25" s="143" t="str">
        <f t="shared" si="14"/>
        <v/>
      </c>
      <c r="T25" s="143" t="str">
        <f t="shared" si="14"/>
        <v/>
      </c>
      <c r="U25" s="143" t="str">
        <f t="shared" si="14"/>
        <v/>
      </c>
      <c r="V25" s="143" t="str">
        <f t="shared" si="14"/>
        <v/>
      </c>
      <c r="W25" s="143" t="str">
        <f t="shared" si="14"/>
        <v/>
      </c>
      <c r="X25" s="143" t="str">
        <f t="shared" si="14"/>
        <v/>
      </c>
      <c r="Y25" s="143" t="str">
        <f t="shared" si="14"/>
        <v/>
      </c>
      <c r="Z25" s="143" t="str">
        <f t="shared" si="14"/>
        <v/>
      </c>
      <c r="AA25" s="143" t="str">
        <f t="shared" si="14"/>
        <v/>
      </c>
      <c r="AB25" s="144" t="str">
        <f t="shared" si="14"/>
        <v/>
      </c>
      <c r="AC25" s="153" t="e">
        <f>+SUM(E25:AB25)*D25</f>
        <v>#REF!</v>
      </c>
      <c r="AD25" s="1" t="e">
        <f>+SUM(L25:U25)*D25</f>
        <v>#REF!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92"/>
      <c r="B26" s="195"/>
      <c r="C26" s="112" t="s">
        <v>34</v>
      </c>
      <c r="D26" s="113" t="e">
        <f>+SUM(D23:D25)</f>
        <v>#REF!</v>
      </c>
      <c r="E26" s="109" t="str">
        <f t="shared" ref="E26:AB26" si="15">IF(ISERROR(E23*$D23+E24*$D24+E25*$D25),"",(E23*$D23+E24*$D24+E25*$D25))</f>
        <v/>
      </c>
      <c r="F26" s="109" t="str">
        <f t="shared" si="15"/>
        <v/>
      </c>
      <c r="G26" s="109" t="str">
        <f t="shared" si="15"/>
        <v/>
      </c>
      <c r="H26" s="109" t="str">
        <f t="shared" si="15"/>
        <v/>
      </c>
      <c r="I26" s="109" t="str">
        <f t="shared" si="15"/>
        <v/>
      </c>
      <c r="J26" s="109" t="str">
        <f t="shared" si="15"/>
        <v/>
      </c>
      <c r="K26" s="109" t="str">
        <f t="shared" si="15"/>
        <v/>
      </c>
      <c r="L26" s="109" t="str">
        <f t="shared" si="15"/>
        <v/>
      </c>
      <c r="M26" s="109" t="str">
        <f t="shared" si="15"/>
        <v/>
      </c>
      <c r="N26" s="109" t="str">
        <f t="shared" si="15"/>
        <v/>
      </c>
      <c r="O26" s="109" t="str">
        <f t="shared" si="15"/>
        <v/>
      </c>
      <c r="P26" s="109" t="str">
        <f t="shared" si="15"/>
        <v/>
      </c>
      <c r="Q26" s="109" t="str">
        <f t="shared" si="15"/>
        <v/>
      </c>
      <c r="R26" s="109" t="str">
        <f t="shared" si="15"/>
        <v/>
      </c>
      <c r="S26" s="109" t="str">
        <f t="shared" si="15"/>
        <v/>
      </c>
      <c r="T26" s="109" t="str">
        <f t="shared" si="15"/>
        <v/>
      </c>
      <c r="U26" s="109" t="str">
        <f t="shared" si="15"/>
        <v/>
      </c>
      <c r="V26" s="109" t="str">
        <f t="shared" si="15"/>
        <v/>
      </c>
      <c r="W26" s="109" t="str">
        <f t="shared" si="15"/>
        <v/>
      </c>
      <c r="X26" s="109" t="str">
        <f t="shared" si="15"/>
        <v/>
      </c>
      <c r="Y26" s="109" t="str">
        <f t="shared" si="15"/>
        <v/>
      </c>
      <c r="Z26" s="109" t="str">
        <f t="shared" si="15"/>
        <v/>
      </c>
      <c r="AA26" s="109" t="str">
        <f t="shared" si="15"/>
        <v/>
      </c>
      <c r="AB26" s="142" t="str">
        <f t="shared" si="15"/>
        <v/>
      </c>
      <c r="AC26" s="152" t="e">
        <f>+SUM(AC23:AC25)</f>
        <v>#REF!</v>
      </c>
      <c r="AD26" s="152" t="e">
        <f>+SUM(AD23:AD25)</f>
        <v>#REF!</v>
      </c>
    </row>
    <row r="27" spans="1:33" ht="15" x14ac:dyDescent="0.2">
      <c r="A27" s="191" t="e">
        <f>+DATE(#REF!,5,1)</f>
        <v>#REF!</v>
      </c>
      <c r="B27" s="202">
        <f>+'Formato Resumen 24'!$E19</f>
        <v>102884606.79515895</v>
      </c>
      <c r="C27" s="94" t="s">
        <v>35</v>
      </c>
      <c r="D27" s="95" t="e">
        <f>#REF!</f>
        <v>#REF!</v>
      </c>
      <c r="E27" s="148" t="str">
        <f t="shared" ref="E27:AB27" si="16">IF(ISERROR(E80/$AC83*$B27),"",(E80/$AC83*$B27))</f>
        <v/>
      </c>
      <c r="F27" s="149" t="str">
        <f t="shared" si="16"/>
        <v/>
      </c>
      <c r="G27" s="149" t="str">
        <f t="shared" si="16"/>
        <v/>
      </c>
      <c r="H27" s="149" t="str">
        <f t="shared" si="16"/>
        <v/>
      </c>
      <c r="I27" s="149" t="str">
        <f t="shared" si="16"/>
        <v/>
      </c>
      <c r="J27" s="149" t="str">
        <f t="shared" si="16"/>
        <v/>
      </c>
      <c r="K27" s="149" t="str">
        <f t="shared" si="16"/>
        <v/>
      </c>
      <c r="L27" s="149" t="str">
        <f t="shared" si="16"/>
        <v/>
      </c>
      <c r="M27" s="149" t="str">
        <f t="shared" si="16"/>
        <v/>
      </c>
      <c r="N27" s="149" t="str">
        <f t="shared" si="16"/>
        <v/>
      </c>
      <c r="O27" s="149" t="str">
        <f t="shared" si="16"/>
        <v/>
      </c>
      <c r="P27" s="149" t="str">
        <f t="shared" si="16"/>
        <v/>
      </c>
      <c r="Q27" s="149" t="str">
        <f t="shared" si="16"/>
        <v/>
      </c>
      <c r="R27" s="149" t="str">
        <f t="shared" si="16"/>
        <v/>
      </c>
      <c r="S27" s="149" t="str">
        <f t="shared" si="16"/>
        <v/>
      </c>
      <c r="T27" s="149" t="str">
        <f t="shared" si="16"/>
        <v/>
      </c>
      <c r="U27" s="149" t="str">
        <f t="shared" si="16"/>
        <v/>
      </c>
      <c r="V27" s="149" t="str">
        <f t="shared" si="16"/>
        <v/>
      </c>
      <c r="W27" s="149" t="str">
        <f t="shared" si="16"/>
        <v/>
      </c>
      <c r="X27" s="149" t="str">
        <f t="shared" si="16"/>
        <v/>
      </c>
      <c r="Y27" s="149" t="str">
        <f t="shared" si="16"/>
        <v/>
      </c>
      <c r="Z27" s="149" t="str">
        <f t="shared" si="16"/>
        <v/>
      </c>
      <c r="AA27" s="149" t="str">
        <f t="shared" si="16"/>
        <v/>
      </c>
      <c r="AB27" s="150" t="str">
        <f t="shared" si="16"/>
        <v/>
      </c>
      <c r="AC27" s="151" t="e">
        <f>+SUM(E27:AB27)*D27</f>
        <v>#REF!</v>
      </c>
      <c r="AD27" s="1" t="e">
        <f>+SUM(L27:U27)*D27</f>
        <v>#REF!</v>
      </c>
      <c r="AF27" s="1" t="str">
        <f>AF23</f>
        <v>ORD</v>
      </c>
      <c r="AG27" s="1">
        <f>AG23+1</f>
        <v>5</v>
      </c>
    </row>
    <row r="28" spans="1:33" ht="15" x14ac:dyDescent="0.2">
      <c r="A28" s="191"/>
      <c r="B28" s="194"/>
      <c r="C28" s="100" t="s">
        <v>36</v>
      </c>
      <c r="D28" s="101" t="e">
        <f>#REF!</f>
        <v>#REF!</v>
      </c>
      <c r="E28" s="145" t="str">
        <f t="shared" ref="E28:AB28" si="17">IF(ISERROR(E81/$AC83*$B27),"",(E81/$AC83*$B27))</f>
        <v/>
      </c>
      <c r="F28" s="146" t="str">
        <f t="shared" si="17"/>
        <v/>
      </c>
      <c r="G28" s="146" t="str">
        <f t="shared" si="17"/>
        <v/>
      </c>
      <c r="H28" s="146" t="str">
        <f t="shared" si="17"/>
        <v/>
      </c>
      <c r="I28" s="146" t="str">
        <f t="shared" si="17"/>
        <v/>
      </c>
      <c r="J28" s="146" t="str">
        <f t="shared" si="17"/>
        <v/>
      </c>
      <c r="K28" s="146" t="str">
        <f t="shared" si="17"/>
        <v/>
      </c>
      <c r="L28" s="146" t="str">
        <f t="shared" si="17"/>
        <v/>
      </c>
      <c r="M28" s="146" t="str">
        <f t="shared" si="17"/>
        <v/>
      </c>
      <c r="N28" s="146" t="str">
        <f t="shared" si="17"/>
        <v/>
      </c>
      <c r="O28" s="146" t="str">
        <f t="shared" si="17"/>
        <v/>
      </c>
      <c r="P28" s="146" t="str">
        <f t="shared" si="17"/>
        <v/>
      </c>
      <c r="Q28" s="146" t="str">
        <f t="shared" si="17"/>
        <v/>
      </c>
      <c r="R28" s="146" t="str">
        <f t="shared" si="17"/>
        <v/>
      </c>
      <c r="S28" s="146" t="str">
        <f t="shared" si="17"/>
        <v/>
      </c>
      <c r="T28" s="146" t="str">
        <f t="shared" si="17"/>
        <v/>
      </c>
      <c r="U28" s="146" t="str">
        <f t="shared" si="17"/>
        <v/>
      </c>
      <c r="V28" s="146" t="str">
        <f t="shared" si="17"/>
        <v/>
      </c>
      <c r="W28" s="146" t="str">
        <f t="shared" si="17"/>
        <v/>
      </c>
      <c r="X28" s="146" t="str">
        <f t="shared" si="17"/>
        <v/>
      </c>
      <c r="Y28" s="146" t="str">
        <f t="shared" si="17"/>
        <v/>
      </c>
      <c r="Z28" s="146" t="str">
        <f t="shared" si="17"/>
        <v/>
      </c>
      <c r="AA28" s="146" t="str">
        <f t="shared" si="17"/>
        <v/>
      </c>
      <c r="AB28" s="147" t="str">
        <f t="shared" si="17"/>
        <v/>
      </c>
      <c r="AC28" s="152" t="e">
        <f>+SUM(E28:AB28)*D28</f>
        <v>#REF!</v>
      </c>
      <c r="AD28" s="1" t="e">
        <f>+SUM(L28:U28)*D28</f>
        <v>#REF!</v>
      </c>
      <c r="AF28" s="1" t="str">
        <f>AF24</f>
        <v>SÁB</v>
      </c>
      <c r="AG28" s="1">
        <f>AG27</f>
        <v>5</v>
      </c>
    </row>
    <row r="29" spans="1:33" ht="15" x14ac:dyDescent="0.2">
      <c r="A29" s="191"/>
      <c r="B29" s="194"/>
      <c r="C29" s="106" t="s">
        <v>37</v>
      </c>
      <c r="D29" s="107" t="e">
        <f>#REF!</f>
        <v>#REF!</v>
      </c>
      <c r="E29" s="143" t="str">
        <f t="shared" ref="E29:AB29" si="18">IF(ISERROR(E82/$AC83*$B27),"",(E82/$AC83*$B27))</f>
        <v/>
      </c>
      <c r="F29" s="143" t="str">
        <f t="shared" si="18"/>
        <v/>
      </c>
      <c r="G29" s="143" t="str">
        <f t="shared" si="18"/>
        <v/>
      </c>
      <c r="H29" s="143" t="str">
        <f t="shared" si="18"/>
        <v/>
      </c>
      <c r="I29" s="143" t="str">
        <f t="shared" si="18"/>
        <v/>
      </c>
      <c r="J29" s="143" t="str">
        <f t="shared" si="18"/>
        <v/>
      </c>
      <c r="K29" s="143" t="str">
        <f t="shared" si="18"/>
        <v/>
      </c>
      <c r="L29" s="143" t="str">
        <f t="shared" si="18"/>
        <v/>
      </c>
      <c r="M29" s="143" t="str">
        <f t="shared" si="18"/>
        <v/>
      </c>
      <c r="N29" s="143" t="str">
        <f t="shared" si="18"/>
        <v/>
      </c>
      <c r="O29" s="143" t="str">
        <f t="shared" si="18"/>
        <v/>
      </c>
      <c r="P29" s="143" t="str">
        <f t="shared" si="18"/>
        <v/>
      </c>
      <c r="Q29" s="143" t="str">
        <f t="shared" si="18"/>
        <v/>
      </c>
      <c r="R29" s="143" t="str">
        <f t="shared" si="18"/>
        <v/>
      </c>
      <c r="S29" s="143" t="str">
        <f t="shared" si="18"/>
        <v/>
      </c>
      <c r="T29" s="143" t="str">
        <f t="shared" si="18"/>
        <v/>
      </c>
      <c r="U29" s="143" t="str">
        <f t="shared" si="18"/>
        <v/>
      </c>
      <c r="V29" s="143" t="str">
        <f t="shared" si="18"/>
        <v/>
      </c>
      <c r="W29" s="143" t="str">
        <f t="shared" si="18"/>
        <v/>
      </c>
      <c r="X29" s="143" t="str">
        <f t="shared" si="18"/>
        <v/>
      </c>
      <c r="Y29" s="143" t="str">
        <f t="shared" si="18"/>
        <v/>
      </c>
      <c r="Z29" s="143" t="str">
        <f t="shared" si="18"/>
        <v/>
      </c>
      <c r="AA29" s="143" t="str">
        <f t="shared" si="18"/>
        <v/>
      </c>
      <c r="AB29" s="144" t="str">
        <f t="shared" si="18"/>
        <v/>
      </c>
      <c r="AC29" s="153" t="e">
        <f>+SUM(E29:AB29)*D29</f>
        <v>#REF!</v>
      </c>
      <c r="AD29" s="1" t="e">
        <f>+SUM(L29:U29)*D29</f>
        <v>#REF!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92"/>
      <c r="B30" s="195"/>
      <c r="C30" s="112" t="s">
        <v>34</v>
      </c>
      <c r="D30" s="113" t="e">
        <f>+SUM(D27:D29)</f>
        <v>#REF!</v>
      </c>
      <c r="E30" s="109" t="str">
        <f t="shared" ref="E30:AB30" si="19">IF(ISERROR(E27*$D27+E28*$D28+E29*$D29),"",(E27*$D27+E28*$D28+E29*$D29))</f>
        <v/>
      </c>
      <c r="F30" s="109" t="str">
        <f t="shared" si="19"/>
        <v/>
      </c>
      <c r="G30" s="109" t="str">
        <f t="shared" si="19"/>
        <v/>
      </c>
      <c r="H30" s="109" t="str">
        <f t="shared" si="19"/>
        <v/>
      </c>
      <c r="I30" s="109" t="str">
        <f t="shared" si="19"/>
        <v/>
      </c>
      <c r="J30" s="109" t="str">
        <f t="shared" si="19"/>
        <v/>
      </c>
      <c r="K30" s="109" t="str">
        <f t="shared" si="19"/>
        <v/>
      </c>
      <c r="L30" s="109" t="str">
        <f t="shared" si="19"/>
        <v/>
      </c>
      <c r="M30" s="109" t="str">
        <f t="shared" si="19"/>
        <v/>
      </c>
      <c r="N30" s="109" t="str">
        <f t="shared" si="19"/>
        <v/>
      </c>
      <c r="O30" s="109" t="str">
        <f t="shared" si="19"/>
        <v/>
      </c>
      <c r="P30" s="109" t="str">
        <f t="shared" si="19"/>
        <v/>
      </c>
      <c r="Q30" s="109" t="str">
        <f t="shared" si="19"/>
        <v/>
      </c>
      <c r="R30" s="109" t="str">
        <f t="shared" si="19"/>
        <v/>
      </c>
      <c r="S30" s="109" t="str">
        <f t="shared" si="19"/>
        <v/>
      </c>
      <c r="T30" s="109" t="str">
        <f t="shared" si="19"/>
        <v/>
      </c>
      <c r="U30" s="109" t="str">
        <f t="shared" si="19"/>
        <v/>
      </c>
      <c r="V30" s="109" t="str">
        <f t="shared" si="19"/>
        <v/>
      </c>
      <c r="W30" s="109" t="str">
        <f t="shared" si="19"/>
        <v/>
      </c>
      <c r="X30" s="109" t="str">
        <f t="shared" si="19"/>
        <v/>
      </c>
      <c r="Y30" s="109" t="str">
        <f t="shared" si="19"/>
        <v/>
      </c>
      <c r="Z30" s="109" t="str">
        <f t="shared" si="19"/>
        <v/>
      </c>
      <c r="AA30" s="109" t="str">
        <f t="shared" si="19"/>
        <v/>
      </c>
      <c r="AB30" s="142" t="str">
        <f t="shared" si="19"/>
        <v/>
      </c>
      <c r="AC30" s="152" t="e">
        <f>+SUM(AC27:AC29)</f>
        <v>#REF!</v>
      </c>
      <c r="AD30" s="152" t="e">
        <f>+SUM(AD27:AD29)</f>
        <v>#REF!</v>
      </c>
    </row>
    <row r="31" spans="1:33" ht="15" x14ac:dyDescent="0.2">
      <c r="A31" s="191" t="e">
        <f>+DATE(#REF!,6,1)</f>
        <v>#REF!</v>
      </c>
      <c r="B31" s="202">
        <f>+'Formato Resumen 24'!$E20</f>
        <v>88365492.669916824</v>
      </c>
      <c r="C31" s="94" t="s">
        <v>35</v>
      </c>
      <c r="D31" s="95" t="e">
        <f>#REF!</f>
        <v>#REF!</v>
      </c>
      <c r="E31" s="148" t="str">
        <f t="shared" ref="E31:AB31" si="20">IF(ISERROR(E84/$AC87*$B31),"",(E84/$AC87*$B31))</f>
        <v/>
      </c>
      <c r="F31" s="149" t="str">
        <f t="shared" si="20"/>
        <v/>
      </c>
      <c r="G31" s="149" t="str">
        <f t="shared" si="20"/>
        <v/>
      </c>
      <c r="H31" s="149" t="str">
        <f t="shared" si="20"/>
        <v/>
      </c>
      <c r="I31" s="149" t="str">
        <f t="shared" si="20"/>
        <v/>
      </c>
      <c r="J31" s="149" t="str">
        <f t="shared" si="20"/>
        <v/>
      </c>
      <c r="K31" s="149" t="str">
        <f t="shared" si="20"/>
        <v/>
      </c>
      <c r="L31" s="149" t="str">
        <f t="shared" si="20"/>
        <v/>
      </c>
      <c r="M31" s="149" t="str">
        <f t="shared" si="20"/>
        <v/>
      </c>
      <c r="N31" s="149" t="str">
        <f t="shared" si="20"/>
        <v/>
      </c>
      <c r="O31" s="149" t="str">
        <f t="shared" si="20"/>
        <v/>
      </c>
      <c r="P31" s="149" t="str">
        <f t="shared" si="20"/>
        <v/>
      </c>
      <c r="Q31" s="149" t="str">
        <f t="shared" si="20"/>
        <v/>
      </c>
      <c r="R31" s="149" t="str">
        <f t="shared" si="20"/>
        <v/>
      </c>
      <c r="S31" s="149" t="str">
        <f t="shared" si="20"/>
        <v/>
      </c>
      <c r="T31" s="149" t="str">
        <f t="shared" si="20"/>
        <v/>
      </c>
      <c r="U31" s="149" t="str">
        <f t="shared" si="20"/>
        <v/>
      </c>
      <c r="V31" s="149" t="str">
        <f t="shared" si="20"/>
        <v/>
      </c>
      <c r="W31" s="149" t="str">
        <f t="shared" si="20"/>
        <v/>
      </c>
      <c r="X31" s="149" t="str">
        <f t="shared" si="20"/>
        <v/>
      </c>
      <c r="Y31" s="149" t="str">
        <f t="shared" si="20"/>
        <v/>
      </c>
      <c r="Z31" s="149" t="str">
        <f t="shared" si="20"/>
        <v/>
      </c>
      <c r="AA31" s="149" t="str">
        <f t="shared" si="20"/>
        <v/>
      </c>
      <c r="AB31" s="150" t="str">
        <f t="shared" si="20"/>
        <v/>
      </c>
      <c r="AC31" s="151" t="e">
        <f>+SUM(E31:AB31)*D31</f>
        <v>#REF!</v>
      </c>
      <c r="AD31" s="1" t="e">
        <f>+SUM(L31:U31)*D31</f>
        <v>#REF!</v>
      </c>
      <c r="AF31" s="1" t="str">
        <f>AF27</f>
        <v>ORD</v>
      </c>
      <c r="AG31" s="1">
        <f>AG27+1</f>
        <v>6</v>
      </c>
    </row>
    <row r="32" spans="1:33" ht="15" x14ac:dyDescent="0.2">
      <c r="A32" s="191"/>
      <c r="B32" s="194"/>
      <c r="C32" s="100" t="s">
        <v>36</v>
      </c>
      <c r="D32" s="101" t="e">
        <f>#REF!</f>
        <v>#REF!</v>
      </c>
      <c r="E32" s="145" t="str">
        <f t="shared" ref="E32:AB32" si="21">IF(ISERROR(E85/$AC87*$B31),"",(E85/$AC87*$B31))</f>
        <v/>
      </c>
      <c r="F32" s="146" t="str">
        <f t="shared" si="21"/>
        <v/>
      </c>
      <c r="G32" s="146" t="str">
        <f t="shared" si="21"/>
        <v/>
      </c>
      <c r="H32" s="146" t="str">
        <f t="shared" si="21"/>
        <v/>
      </c>
      <c r="I32" s="146" t="str">
        <f t="shared" si="21"/>
        <v/>
      </c>
      <c r="J32" s="146" t="str">
        <f t="shared" si="21"/>
        <v/>
      </c>
      <c r="K32" s="146" t="str">
        <f t="shared" si="21"/>
        <v/>
      </c>
      <c r="L32" s="146" t="str">
        <f t="shared" si="21"/>
        <v/>
      </c>
      <c r="M32" s="146" t="str">
        <f t="shared" si="21"/>
        <v/>
      </c>
      <c r="N32" s="146" t="str">
        <f t="shared" si="21"/>
        <v/>
      </c>
      <c r="O32" s="146" t="str">
        <f t="shared" si="21"/>
        <v/>
      </c>
      <c r="P32" s="146" t="str">
        <f t="shared" si="21"/>
        <v/>
      </c>
      <c r="Q32" s="146" t="str">
        <f t="shared" si="21"/>
        <v/>
      </c>
      <c r="R32" s="146" t="str">
        <f t="shared" si="21"/>
        <v/>
      </c>
      <c r="S32" s="146" t="str">
        <f t="shared" si="21"/>
        <v/>
      </c>
      <c r="T32" s="146" t="str">
        <f t="shared" si="21"/>
        <v/>
      </c>
      <c r="U32" s="146" t="str">
        <f t="shared" si="21"/>
        <v/>
      </c>
      <c r="V32" s="146" t="str">
        <f t="shared" si="21"/>
        <v/>
      </c>
      <c r="W32" s="146" t="str">
        <f t="shared" si="21"/>
        <v/>
      </c>
      <c r="X32" s="146" t="str">
        <f t="shared" si="21"/>
        <v/>
      </c>
      <c r="Y32" s="146" t="str">
        <f t="shared" si="21"/>
        <v/>
      </c>
      <c r="Z32" s="146" t="str">
        <f t="shared" si="21"/>
        <v/>
      </c>
      <c r="AA32" s="146" t="str">
        <f t="shared" si="21"/>
        <v/>
      </c>
      <c r="AB32" s="147" t="str">
        <f t="shared" si="21"/>
        <v/>
      </c>
      <c r="AC32" s="152" t="e">
        <f>+SUM(E32:AB32)*D32</f>
        <v>#REF!</v>
      </c>
      <c r="AD32" s="1" t="e">
        <f>+SUM(L32:U32)*D32</f>
        <v>#REF!</v>
      </c>
      <c r="AF32" s="1" t="str">
        <f>AF28</f>
        <v>SÁB</v>
      </c>
      <c r="AG32" s="1">
        <f>AG31</f>
        <v>6</v>
      </c>
    </row>
    <row r="33" spans="1:33" ht="15" x14ac:dyDescent="0.2">
      <c r="A33" s="191"/>
      <c r="B33" s="194"/>
      <c r="C33" s="106" t="s">
        <v>37</v>
      </c>
      <c r="D33" s="107" t="e">
        <f>#REF!</f>
        <v>#REF!</v>
      </c>
      <c r="E33" s="143" t="str">
        <f t="shared" ref="E33:AB33" si="22">IF(ISERROR(E86/$AC87*$B31),"",(E86/$AC87*$B31))</f>
        <v/>
      </c>
      <c r="F33" s="143" t="str">
        <f t="shared" si="22"/>
        <v/>
      </c>
      <c r="G33" s="143" t="str">
        <f t="shared" si="22"/>
        <v/>
      </c>
      <c r="H33" s="143" t="str">
        <f t="shared" si="22"/>
        <v/>
      </c>
      <c r="I33" s="143" t="str">
        <f t="shared" si="22"/>
        <v/>
      </c>
      <c r="J33" s="143" t="str">
        <f t="shared" si="22"/>
        <v/>
      </c>
      <c r="K33" s="143" t="str">
        <f t="shared" si="22"/>
        <v/>
      </c>
      <c r="L33" s="143" t="str">
        <f t="shared" si="22"/>
        <v/>
      </c>
      <c r="M33" s="143" t="str">
        <f t="shared" si="22"/>
        <v/>
      </c>
      <c r="N33" s="143" t="str">
        <f t="shared" si="22"/>
        <v/>
      </c>
      <c r="O33" s="143" t="str">
        <f t="shared" si="22"/>
        <v/>
      </c>
      <c r="P33" s="143" t="str">
        <f t="shared" si="22"/>
        <v/>
      </c>
      <c r="Q33" s="143" t="str">
        <f t="shared" si="22"/>
        <v/>
      </c>
      <c r="R33" s="143" t="str">
        <f t="shared" si="22"/>
        <v/>
      </c>
      <c r="S33" s="143" t="str">
        <f t="shared" si="22"/>
        <v/>
      </c>
      <c r="T33" s="143" t="str">
        <f t="shared" si="22"/>
        <v/>
      </c>
      <c r="U33" s="143" t="str">
        <f t="shared" si="22"/>
        <v/>
      </c>
      <c r="V33" s="143" t="str">
        <f t="shared" si="22"/>
        <v/>
      </c>
      <c r="W33" s="143" t="str">
        <f t="shared" si="22"/>
        <v/>
      </c>
      <c r="X33" s="143" t="str">
        <f t="shared" si="22"/>
        <v/>
      </c>
      <c r="Y33" s="143" t="str">
        <f t="shared" si="22"/>
        <v/>
      </c>
      <c r="Z33" s="143" t="str">
        <f t="shared" si="22"/>
        <v/>
      </c>
      <c r="AA33" s="143" t="str">
        <f t="shared" si="22"/>
        <v/>
      </c>
      <c r="AB33" s="144" t="str">
        <f t="shared" si="22"/>
        <v/>
      </c>
      <c r="AC33" s="153" t="e">
        <f>+SUM(E33:AB33)*D33</f>
        <v>#REF!</v>
      </c>
      <c r="AD33" s="1" t="e">
        <f>+SUM(L33:U33)*D33</f>
        <v>#REF!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92"/>
      <c r="B34" s="195"/>
      <c r="C34" s="112" t="s">
        <v>34</v>
      </c>
      <c r="D34" s="113" t="e">
        <f>+SUM(D31:D33)</f>
        <v>#REF!</v>
      </c>
      <c r="E34" s="109" t="str">
        <f t="shared" ref="E34:AB34" si="23">IF(ISERROR(E31*$D31+E32*$D32+E33*$D33),"",(E31*$D31+E32*$D32+E33*$D33))</f>
        <v/>
      </c>
      <c r="F34" s="109" t="str">
        <f t="shared" si="23"/>
        <v/>
      </c>
      <c r="G34" s="109" t="str">
        <f t="shared" si="23"/>
        <v/>
      </c>
      <c r="H34" s="109" t="str">
        <f t="shared" si="23"/>
        <v/>
      </c>
      <c r="I34" s="109" t="str">
        <f t="shared" si="23"/>
        <v/>
      </c>
      <c r="J34" s="109" t="str">
        <f t="shared" si="23"/>
        <v/>
      </c>
      <c r="K34" s="109" t="str">
        <f t="shared" si="23"/>
        <v/>
      </c>
      <c r="L34" s="109" t="str">
        <f t="shared" si="23"/>
        <v/>
      </c>
      <c r="M34" s="109" t="str">
        <f t="shared" si="23"/>
        <v/>
      </c>
      <c r="N34" s="109" t="str">
        <f t="shared" si="23"/>
        <v/>
      </c>
      <c r="O34" s="109" t="str">
        <f t="shared" si="23"/>
        <v/>
      </c>
      <c r="P34" s="109" t="str">
        <f t="shared" si="23"/>
        <v/>
      </c>
      <c r="Q34" s="109" t="str">
        <f t="shared" si="23"/>
        <v/>
      </c>
      <c r="R34" s="109" t="str">
        <f t="shared" si="23"/>
        <v/>
      </c>
      <c r="S34" s="109" t="str">
        <f t="shared" si="23"/>
        <v/>
      </c>
      <c r="T34" s="109" t="str">
        <f t="shared" si="23"/>
        <v/>
      </c>
      <c r="U34" s="109" t="str">
        <f t="shared" si="23"/>
        <v/>
      </c>
      <c r="V34" s="109" t="str">
        <f t="shared" si="23"/>
        <v/>
      </c>
      <c r="W34" s="109" t="str">
        <f t="shared" si="23"/>
        <v/>
      </c>
      <c r="X34" s="109" t="str">
        <f t="shared" si="23"/>
        <v/>
      </c>
      <c r="Y34" s="109" t="str">
        <f t="shared" si="23"/>
        <v/>
      </c>
      <c r="Z34" s="109" t="str">
        <f t="shared" si="23"/>
        <v/>
      </c>
      <c r="AA34" s="109" t="str">
        <f t="shared" si="23"/>
        <v/>
      </c>
      <c r="AB34" s="142" t="str">
        <f t="shared" si="23"/>
        <v/>
      </c>
      <c r="AC34" s="152" t="e">
        <f>+SUM(AC31:AC33)</f>
        <v>#REF!</v>
      </c>
      <c r="AD34" s="152" t="e">
        <f>+SUM(AD31:AD33)</f>
        <v>#REF!</v>
      </c>
    </row>
    <row r="35" spans="1:33" ht="15" x14ac:dyDescent="0.2">
      <c r="A35" s="191" t="e">
        <f>+DATE(#REF!,7,1)</f>
        <v>#REF!</v>
      </c>
      <c r="B35" s="202">
        <f>+'Formato Resumen 24'!$E21</f>
        <v>18461159.691780742</v>
      </c>
      <c r="C35" s="94" t="s">
        <v>35</v>
      </c>
      <c r="D35" s="95" t="e">
        <f>#REF!</f>
        <v>#REF!</v>
      </c>
      <c r="E35" s="148" t="str">
        <f t="shared" ref="E35:AB35" si="24">IF(ISERROR(E88/$AC91*$B35),"",(E88/$AC91*$B35))</f>
        <v/>
      </c>
      <c r="F35" s="149" t="str">
        <f t="shared" si="24"/>
        <v/>
      </c>
      <c r="G35" s="149" t="str">
        <f t="shared" si="24"/>
        <v/>
      </c>
      <c r="H35" s="149" t="str">
        <f t="shared" si="24"/>
        <v/>
      </c>
      <c r="I35" s="149" t="str">
        <f t="shared" si="24"/>
        <v/>
      </c>
      <c r="J35" s="149" t="str">
        <f t="shared" si="24"/>
        <v/>
      </c>
      <c r="K35" s="149" t="str">
        <f t="shared" si="24"/>
        <v/>
      </c>
      <c r="L35" s="149" t="str">
        <f t="shared" si="24"/>
        <v/>
      </c>
      <c r="M35" s="149" t="str">
        <f t="shared" si="24"/>
        <v/>
      </c>
      <c r="N35" s="149" t="str">
        <f t="shared" si="24"/>
        <v/>
      </c>
      <c r="O35" s="149" t="str">
        <f t="shared" si="24"/>
        <v/>
      </c>
      <c r="P35" s="149" t="str">
        <f t="shared" si="24"/>
        <v/>
      </c>
      <c r="Q35" s="149" t="str">
        <f t="shared" si="24"/>
        <v/>
      </c>
      <c r="R35" s="149" t="str">
        <f t="shared" si="24"/>
        <v/>
      </c>
      <c r="S35" s="149" t="str">
        <f t="shared" si="24"/>
        <v/>
      </c>
      <c r="T35" s="149" t="str">
        <f t="shared" si="24"/>
        <v/>
      </c>
      <c r="U35" s="149" t="str">
        <f t="shared" si="24"/>
        <v/>
      </c>
      <c r="V35" s="149" t="str">
        <f t="shared" si="24"/>
        <v/>
      </c>
      <c r="W35" s="149" t="str">
        <f t="shared" si="24"/>
        <v/>
      </c>
      <c r="X35" s="149" t="str">
        <f t="shared" si="24"/>
        <v/>
      </c>
      <c r="Y35" s="149" t="str">
        <f t="shared" si="24"/>
        <v/>
      </c>
      <c r="Z35" s="149" t="str">
        <f t="shared" si="24"/>
        <v/>
      </c>
      <c r="AA35" s="149" t="str">
        <f t="shared" si="24"/>
        <v/>
      </c>
      <c r="AB35" s="150" t="str">
        <f t="shared" si="24"/>
        <v/>
      </c>
      <c r="AC35" s="151" t="e">
        <f>+SUM(E35:AB35)*D35</f>
        <v>#REF!</v>
      </c>
      <c r="AD35" s="1" t="e">
        <f>+SUM(L35:U35)*D35</f>
        <v>#REF!</v>
      </c>
      <c r="AF35" s="1" t="str">
        <f>AF31</f>
        <v>ORD</v>
      </c>
      <c r="AG35" s="1">
        <f>AG31+1</f>
        <v>7</v>
      </c>
    </row>
    <row r="36" spans="1:33" ht="15" x14ac:dyDescent="0.2">
      <c r="A36" s="191"/>
      <c r="B36" s="194"/>
      <c r="C36" s="100" t="s">
        <v>36</v>
      </c>
      <c r="D36" s="101" t="e">
        <f>#REF!</f>
        <v>#REF!</v>
      </c>
      <c r="E36" s="145" t="str">
        <f t="shared" ref="E36:AB36" si="25">IF(ISERROR(E89/$AC91*$B35),"",(E89/$AC91*$B35))</f>
        <v/>
      </c>
      <c r="F36" s="146" t="str">
        <f t="shared" si="25"/>
        <v/>
      </c>
      <c r="G36" s="146" t="str">
        <f t="shared" si="25"/>
        <v/>
      </c>
      <c r="H36" s="146" t="str">
        <f t="shared" si="25"/>
        <v/>
      </c>
      <c r="I36" s="146" t="str">
        <f t="shared" si="25"/>
        <v/>
      </c>
      <c r="J36" s="146" t="str">
        <f t="shared" si="25"/>
        <v/>
      </c>
      <c r="K36" s="146" t="str">
        <f t="shared" si="25"/>
        <v/>
      </c>
      <c r="L36" s="146" t="str">
        <f t="shared" si="25"/>
        <v/>
      </c>
      <c r="M36" s="146" t="str">
        <f t="shared" si="25"/>
        <v/>
      </c>
      <c r="N36" s="146" t="str">
        <f t="shared" si="25"/>
        <v/>
      </c>
      <c r="O36" s="146" t="str">
        <f t="shared" si="25"/>
        <v/>
      </c>
      <c r="P36" s="146" t="str">
        <f t="shared" si="25"/>
        <v/>
      </c>
      <c r="Q36" s="146" t="str">
        <f t="shared" si="25"/>
        <v/>
      </c>
      <c r="R36" s="146" t="str">
        <f t="shared" si="25"/>
        <v/>
      </c>
      <c r="S36" s="146" t="str">
        <f t="shared" si="25"/>
        <v/>
      </c>
      <c r="T36" s="146" t="str">
        <f t="shared" si="25"/>
        <v/>
      </c>
      <c r="U36" s="146" t="str">
        <f t="shared" si="25"/>
        <v/>
      </c>
      <c r="V36" s="146" t="str">
        <f t="shared" si="25"/>
        <v/>
      </c>
      <c r="W36" s="146" t="str">
        <f t="shared" si="25"/>
        <v/>
      </c>
      <c r="X36" s="146" t="str">
        <f t="shared" si="25"/>
        <v/>
      </c>
      <c r="Y36" s="146" t="str">
        <f t="shared" si="25"/>
        <v/>
      </c>
      <c r="Z36" s="146" t="str">
        <f t="shared" si="25"/>
        <v/>
      </c>
      <c r="AA36" s="146" t="str">
        <f t="shared" si="25"/>
        <v/>
      </c>
      <c r="AB36" s="147" t="str">
        <f t="shared" si="25"/>
        <v/>
      </c>
      <c r="AC36" s="152" t="e">
        <f>+SUM(E36:AB36)*D36</f>
        <v>#REF!</v>
      </c>
      <c r="AD36" s="1" t="e">
        <f>+SUM(L36:U36)*D36</f>
        <v>#REF!</v>
      </c>
      <c r="AF36" s="1" t="str">
        <f>AF32</f>
        <v>SÁB</v>
      </c>
      <c r="AG36" s="1">
        <f>AG35</f>
        <v>7</v>
      </c>
    </row>
    <row r="37" spans="1:33" ht="15" x14ac:dyDescent="0.2">
      <c r="A37" s="191"/>
      <c r="B37" s="194"/>
      <c r="C37" s="106" t="s">
        <v>37</v>
      </c>
      <c r="D37" s="107" t="e">
        <f>#REF!</f>
        <v>#REF!</v>
      </c>
      <c r="E37" s="143" t="str">
        <f t="shared" ref="E37:AB37" si="26">IF(ISERROR(E90/$AC91*$B35),"",(E90/$AC91*$B35))</f>
        <v/>
      </c>
      <c r="F37" s="143" t="str">
        <f t="shared" si="26"/>
        <v/>
      </c>
      <c r="G37" s="143" t="str">
        <f t="shared" si="26"/>
        <v/>
      </c>
      <c r="H37" s="143" t="str">
        <f t="shared" si="26"/>
        <v/>
      </c>
      <c r="I37" s="143" t="str">
        <f t="shared" si="26"/>
        <v/>
      </c>
      <c r="J37" s="143" t="str">
        <f t="shared" si="26"/>
        <v/>
      </c>
      <c r="K37" s="143" t="str">
        <f t="shared" si="26"/>
        <v/>
      </c>
      <c r="L37" s="143" t="str">
        <f t="shared" si="26"/>
        <v/>
      </c>
      <c r="M37" s="143" t="str">
        <f t="shared" si="26"/>
        <v/>
      </c>
      <c r="N37" s="143" t="str">
        <f t="shared" si="26"/>
        <v/>
      </c>
      <c r="O37" s="143" t="str">
        <f t="shared" si="26"/>
        <v/>
      </c>
      <c r="P37" s="143" t="str">
        <f t="shared" si="26"/>
        <v/>
      </c>
      <c r="Q37" s="143" t="str">
        <f t="shared" si="26"/>
        <v/>
      </c>
      <c r="R37" s="143" t="str">
        <f t="shared" si="26"/>
        <v/>
      </c>
      <c r="S37" s="143" t="str">
        <f t="shared" si="26"/>
        <v/>
      </c>
      <c r="T37" s="143" t="str">
        <f t="shared" si="26"/>
        <v/>
      </c>
      <c r="U37" s="143" t="str">
        <f t="shared" si="26"/>
        <v/>
      </c>
      <c r="V37" s="143" t="str">
        <f t="shared" si="26"/>
        <v/>
      </c>
      <c r="W37" s="143" t="str">
        <f t="shared" si="26"/>
        <v/>
      </c>
      <c r="X37" s="143" t="str">
        <f t="shared" si="26"/>
        <v/>
      </c>
      <c r="Y37" s="143" t="str">
        <f t="shared" si="26"/>
        <v/>
      </c>
      <c r="Z37" s="143" t="str">
        <f t="shared" si="26"/>
        <v/>
      </c>
      <c r="AA37" s="143" t="str">
        <f t="shared" si="26"/>
        <v/>
      </c>
      <c r="AB37" s="144" t="str">
        <f t="shared" si="26"/>
        <v/>
      </c>
      <c r="AC37" s="153" t="e">
        <f>+SUM(E37:AB37)*D37</f>
        <v>#REF!</v>
      </c>
      <c r="AD37" s="1" t="e">
        <f>+SUM(L37:U37)*D37</f>
        <v>#REF!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92"/>
      <c r="B38" s="195"/>
      <c r="C38" s="112" t="s">
        <v>34</v>
      </c>
      <c r="D38" s="113" t="e">
        <f>+SUM(D35:D37)</f>
        <v>#REF!</v>
      </c>
      <c r="E38" s="109" t="str">
        <f t="shared" ref="E38:AB38" si="27">IF(ISERROR(E35*$D35+E36*$D36+E37*$D37),"",(E35*$D35+E36*$D36+E37*$D37))</f>
        <v/>
      </c>
      <c r="F38" s="109" t="str">
        <f t="shared" si="27"/>
        <v/>
      </c>
      <c r="G38" s="109" t="str">
        <f t="shared" si="27"/>
        <v/>
      </c>
      <c r="H38" s="109" t="str">
        <f t="shared" si="27"/>
        <v/>
      </c>
      <c r="I38" s="109" t="str">
        <f t="shared" si="27"/>
        <v/>
      </c>
      <c r="J38" s="109" t="str">
        <f t="shared" si="27"/>
        <v/>
      </c>
      <c r="K38" s="109" t="str">
        <f t="shared" si="27"/>
        <v/>
      </c>
      <c r="L38" s="109" t="str">
        <f t="shared" si="27"/>
        <v/>
      </c>
      <c r="M38" s="109" t="str">
        <f t="shared" si="27"/>
        <v/>
      </c>
      <c r="N38" s="109" t="str">
        <f t="shared" si="27"/>
        <v/>
      </c>
      <c r="O38" s="109" t="str">
        <f t="shared" si="27"/>
        <v/>
      </c>
      <c r="P38" s="109" t="str">
        <f t="shared" si="27"/>
        <v/>
      </c>
      <c r="Q38" s="109" t="str">
        <f t="shared" si="27"/>
        <v/>
      </c>
      <c r="R38" s="109" t="str">
        <f t="shared" si="27"/>
        <v/>
      </c>
      <c r="S38" s="109" t="str">
        <f t="shared" si="27"/>
        <v/>
      </c>
      <c r="T38" s="109" t="str">
        <f t="shared" si="27"/>
        <v/>
      </c>
      <c r="U38" s="109" t="str">
        <f t="shared" si="27"/>
        <v/>
      </c>
      <c r="V38" s="109" t="str">
        <f t="shared" si="27"/>
        <v/>
      </c>
      <c r="W38" s="109" t="str">
        <f t="shared" si="27"/>
        <v/>
      </c>
      <c r="X38" s="109" t="str">
        <f t="shared" si="27"/>
        <v/>
      </c>
      <c r="Y38" s="109" t="str">
        <f t="shared" si="27"/>
        <v/>
      </c>
      <c r="Z38" s="109" t="str">
        <f t="shared" si="27"/>
        <v/>
      </c>
      <c r="AA38" s="109" t="str">
        <f t="shared" si="27"/>
        <v/>
      </c>
      <c r="AB38" s="142" t="str">
        <f t="shared" si="27"/>
        <v/>
      </c>
      <c r="AC38" s="152" t="e">
        <f>+SUM(AC35:AC37)</f>
        <v>#REF!</v>
      </c>
      <c r="AD38" s="152" t="e">
        <f>+SUM(AD35:AD37)</f>
        <v>#REF!</v>
      </c>
    </row>
    <row r="39" spans="1:33" ht="15" x14ac:dyDescent="0.2">
      <c r="A39" s="191" t="e">
        <f>+DATE(#REF!,8,1)</f>
        <v>#REF!</v>
      </c>
      <c r="B39" s="202">
        <f>+'Formato Resumen 24'!$E22</f>
        <v>25170357.97904367</v>
      </c>
      <c r="C39" s="94" t="s">
        <v>35</v>
      </c>
      <c r="D39" s="95" t="e">
        <f>#REF!</f>
        <v>#REF!</v>
      </c>
      <c r="E39" s="148" t="str">
        <f t="shared" ref="E39:AB39" si="28">IF(ISERROR(E92/$AC95*$B39),"",(E92/$AC95*$B39))</f>
        <v/>
      </c>
      <c r="F39" s="149" t="str">
        <f t="shared" si="28"/>
        <v/>
      </c>
      <c r="G39" s="149" t="str">
        <f t="shared" si="28"/>
        <v/>
      </c>
      <c r="H39" s="149" t="str">
        <f t="shared" si="28"/>
        <v/>
      </c>
      <c r="I39" s="149" t="str">
        <f t="shared" si="28"/>
        <v/>
      </c>
      <c r="J39" s="149" t="str">
        <f t="shared" si="28"/>
        <v/>
      </c>
      <c r="K39" s="149" t="str">
        <f t="shared" si="28"/>
        <v/>
      </c>
      <c r="L39" s="149" t="str">
        <f t="shared" si="28"/>
        <v/>
      </c>
      <c r="M39" s="149" t="str">
        <f t="shared" si="28"/>
        <v/>
      </c>
      <c r="N39" s="149" t="str">
        <f t="shared" si="28"/>
        <v/>
      </c>
      <c r="O39" s="149" t="str">
        <f t="shared" si="28"/>
        <v/>
      </c>
      <c r="P39" s="149" t="str">
        <f t="shared" si="28"/>
        <v/>
      </c>
      <c r="Q39" s="149" t="str">
        <f t="shared" si="28"/>
        <v/>
      </c>
      <c r="R39" s="149" t="str">
        <f t="shared" si="28"/>
        <v/>
      </c>
      <c r="S39" s="149" t="str">
        <f t="shared" si="28"/>
        <v/>
      </c>
      <c r="T39" s="149" t="str">
        <f t="shared" si="28"/>
        <v/>
      </c>
      <c r="U39" s="149" t="str">
        <f t="shared" si="28"/>
        <v/>
      </c>
      <c r="V39" s="149" t="str">
        <f t="shared" si="28"/>
        <v/>
      </c>
      <c r="W39" s="149" t="str">
        <f t="shared" si="28"/>
        <v/>
      </c>
      <c r="X39" s="149" t="str">
        <f t="shared" si="28"/>
        <v/>
      </c>
      <c r="Y39" s="149" t="str">
        <f t="shared" si="28"/>
        <v/>
      </c>
      <c r="Z39" s="149" t="str">
        <f t="shared" si="28"/>
        <v/>
      </c>
      <c r="AA39" s="149" t="str">
        <f t="shared" si="28"/>
        <v/>
      </c>
      <c r="AB39" s="150" t="str">
        <f t="shared" si="28"/>
        <v/>
      </c>
      <c r="AC39" s="151" t="e">
        <f>+SUM(E39:AB39)*D39</f>
        <v>#REF!</v>
      </c>
      <c r="AD39" s="1" t="e">
        <f>+SUM(L39:U39)*D39</f>
        <v>#REF!</v>
      </c>
      <c r="AF39" s="1" t="str">
        <f>AF35</f>
        <v>ORD</v>
      </c>
      <c r="AG39" s="1">
        <f>AG35+1</f>
        <v>8</v>
      </c>
    </row>
    <row r="40" spans="1:33" ht="15" x14ac:dyDescent="0.2">
      <c r="A40" s="191"/>
      <c r="B40" s="194"/>
      <c r="C40" s="100" t="s">
        <v>36</v>
      </c>
      <c r="D40" s="101" t="e">
        <f>#REF!</f>
        <v>#REF!</v>
      </c>
      <c r="E40" s="145" t="str">
        <f t="shared" ref="E40:AB40" si="29">IF(ISERROR(E93/$AC95*$B39),"",(E93/$AC95*$B39))</f>
        <v/>
      </c>
      <c r="F40" s="146" t="str">
        <f t="shared" si="29"/>
        <v/>
      </c>
      <c r="G40" s="146" t="str">
        <f t="shared" si="29"/>
        <v/>
      </c>
      <c r="H40" s="146" t="str">
        <f t="shared" si="29"/>
        <v/>
      </c>
      <c r="I40" s="146" t="str">
        <f t="shared" si="29"/>
        <v/>
      </c>
      <c r="J40" s="146" t="str">
        <f t="shared" si="29"/>
        <v/>
      </c>
      <c r="K40" s="146" t="str">
        <f t="shared" si="29"/>
        <v/>
      </c>
      <c r="L40" s="146" t="str">
        <f t="shared" si="29"/>
        <v/>
      </c>
      <c r="M40" s="146" t="str">
        <f t="shared" si="29"/>
        <v/>
      </c>
      <c r="N40" s="146" t="str">
        <f t="shared" si="29"/>
        <v/>
      </c>
      <c r="O40" s="146" t="str">
        <f t="shared" si="29"/>
        <v/>
      </c>
      <c r="P40" s="146" t="str">
        <f t="shared" si="29"/>
        <v/>
      </c>
      <c r="Q40" s="146" t="str">
        <f t="shared" si="29"/>
        <v/>
      </c>
      <c r="R40" s="146" t="str">
        <f t="shared" si="29"/>
        <v/>
      </c>
      <c r="S40" s="146" t="str">
        <f t="shared" si="29"/>
        <v/>
      </c>
      <c r="T40" s="146" t="str">
        <f t="shared" si="29"/>
        <v/>
      </c>
      <c r="U40" s="146" t="str">
        <f t="shared" si="29"/>
        <v/>
      </c>
      <c r="V40" s="146" t="str">
        <f t="shared" si="29"/>
        <v/>
      </c>
      <c r="W40" s="146" t="str">
        <f t="shared" si="29"/>
        <v/>
      </c>
      <c r="X40" s="146" t="str">
        <f t="shared" si="29"/>
        <v/>
      </c>
      <c r="Y40" s="146" t="str">
        <f t="shared" si="29"/>
        <v/>
      </c>
      <c r="Z40" s="146" t="str">
        <f t="shared" si="29"/>
        <v/>
      </c>
      <c r="AA40" s="146" t="str">
        <f t="shared" si="29"/>
        <v/>
      </c>
      <c r="AB40" s="147" t="str">
        <f t="shared" si="29"/>
        <v/>
      </c>
      <c r="AC40" s="152" t="e">
        <f>+SUM(E40:AB40)*D40</f>
        <v>#REF!</v>
      </c>
      <c r="AD40" s="1" t="e">
        <f>+SUM(L40:U40)*D40</f>
        <v>#REF!</v>
      </c>
      <c r="AF40" s="1" t="str">
        <f>AF36</f>
        <v>SÁB</v>
      </c>
      <c r="AG40" s="1">
        <f>AG39</f>
        <v>8</v>
      </c>
    </row>
    <row r="41" spans="1:33" ht="15" x14ac:dyDescent="0.2">
      <c r="A41" s="191"/>
      <c r="B41" s="194"/>
      <c r="C41" s="106" t="s">
        <v>37</v>
      </c>
      <c r="D41" s="107" t="e">
        <f>#REF!</f>
        <v>#REF!</v>
      </c>
      <c r="E41" s="143" t="str">
        <f t="shared" ref="E41:AB41" si="30">IF(ISERROR(E94/$AC95*$B39),"",(E94/$AC95*$B39))</f>
        <v/>
      </c>
      <c r="F41" s="143" t="str">
        <f t="shared" si="30"/>
        <v/>
      </c>
      <c r="G41" s="143" t="str">
        <f t="shared" si="30"/>
        <v/>
      </c>
      <c r="H41" s="143" t="str">
        <f t="shared" si="30"/>
        <v/>
      </c>
      <c r="I41" s="143" t="str">
        <f t="shared" si="30"/>
        <v/>
      </c>
      <c r="J41" s="143" t="str">
        <f t="shared" si="30"/>
        <v/>
      </c>
      <c r="K41" s="143" t="str">
        <f t="shared" si="30"/>
        <v/>
      </c>
      <c r="L41" s="143" t="str">
        <f t="shared" si="30"/>
        <v/>
      </c>
      <c r="M41" s="143" t="str">
        <f t="shared" si="30"/>
        <v/>
      </c>
      <c r="N41" s="143" t="str">
        <f t="shared" si="30"/>
        <v/>
      </c>
      <c r="O41" s="143" t="str">
        <f t="shared" si="30"/>
        <v/>
      </c>
      <c r="P41" s="143" t="str">
        <f t="shared" si="30"/>
        <v/>
      </c>
      <c r="Q41" s="143" t="str">
        <f t="shared" si="30"/>
        <v/>
      </c>
      <c r="R41" s="143" t="str">
        <f t="shared" si="30"/>
        <v/>
      </c>
      <c r="S41" s="143" t="str">
        <f t="shared" si="30"/>
        <v/>
      </c>
      <c r="T41" s="143" t="str">
        <f t="shared" si="30"/>
        <v/>
      </c>
      <c r="U41" s="143" t="str">
        <f t="shared" si="30"/>
        <v/>
      </c>
      <c r="V41" s="143" t="str">
        <f t="shared" si="30"/>
        <v/>
      </c>
      <c r="W41" s="143" t="str">
        <f t="shared" si="30"/>
        <v/>
      </c>
      <c r="X41" s="143" t="str">
        <f t="shared" si="30"/>
        <v/>
      </c>
      <c r="Y41" s="143" t="str">
        <f t="shared" si="30"/>
        <v/>
      </c>
      <c r="Z41" s="143" t="str">
        <f t="shared" si="30"/>
        <v/>
      </c>
      <c r="AA41" s="143" t="str">
        <f t="shared" si="30"/>
        <v/>
      </c>
      <c r="AB41" s="144" t="str">
        <f t="shared" si="30"/>
        <v/>
      </c>
      <c r="AC41" s="153" t="e">
        <f>+SUM(E41:AB41)*D41</f>
        <v>#REF!</v>
      </c>
      <c r="AD41" s="1" t="e">
        <f>+SUM(L41:U41)*D41</f>
        <v>#REF!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92"/>
      <c r="B42" s="195"/>
      <c r="C42" s="112" t="s">
        <v>34</v>
      </c>
      <c r="D42" s="113" t="e">
        <f>+SUM(D39:D41)</f>
        <v>#REF!</v>
      </c>
      <c r="E42" s="109" t="str">
        <f t="shared" ref="E42:AB42" si="31">IF(ISERROR(E39*$D39+E40*$D40+E41*$D41),"",(E39*$D39+E40*$D40+E41*$D41))</f>
        <v/>
      </c>
      <c r="F42" s="109" t="str">
        <f t="shared" si="31"/>
        <v/>
      </c>
      <c r="G42" s="109" t="str">
        <f t="shared" si="31"/>
        <v/>
      </c>
      <c r="H42" s="109" t="str">
        <f t="shared" si="31"/>
        <v/>
      </c>
      <c r="I42" s="109" t="str">
        <f t="shared" si="31"/>
        <v/>
      </c>
      <c r="J42" s="109" t="str">
        <f t="shared" si="31"/>
        <v/>
      </c>
      <c r="K42" s="109" t="str">
        <f t="shared" si="31"/>
        <v/>
      </c>
      <c r="L42" s="109" t="str">
        <f t="shared" si="31"/>
        <v/>
      </c>
      <c r="M42" s="109" t="str">
        <f t="shared" si="31"/>
        <v/>
      </c>
      <c r="N42" s="109" t="str">
        <f t="shared" si="31"/>
        <v/>
      </c>
      <c r="O42" s="109" t="str">
        <f t="shared" si="31"/>
        <v/>
      </c>
      <c r="P42" s="109" t="str">
        <f t="shared" si="31"/>
        <v/>
      </c>
      <c r="Q42" s="109" t="str">
        <f t="shared" si="31"/>
        <v/>
      </c>
      <c r="R42" s="109" t="str">
        <f t="shared" si="31"/>
        <v/>
      </c>
      <c r="S42" s="109" t="str">
        <f t="shared" si="31"/>
        <v/>
      </c>
      <c r="T42" s="109" t="str">
        <f t="shared" si="31"/>
        <v/>
      </c>
      <c r="U42" s="109" t="str">
        <f t="shared" si="31"/>
        <v/>
      </c>
      <c r="V42" s="109" t="str">
        <f t="shared" si="31"/>
        <v/>
      </c>
      <c r="W42" s="109" t="str">
        <f t="shared" si="31"/>
        <v/>
      </c>
      <c r="X42" s="109" t="str">
        <f t="shared" si="31"/>
        <v/>
      </c>
      <c r="Y42" s="109" t="str">
        <f t="shared" si="31"/>
        <v/>
      </c>
      <c r="Z42" s="109" t="str">
        <f t="shared" si="31"/>
        <v/>
      </c>
      <c r="AA42" s="109" t="str">
        <f t="shared" si="31"/>
        <v/>
      </c>
      <c r="AB42" s="142" t="str">
        <f t="shared" si="31"/>
        <v/>
      </c>
      <c r="AC42" s="152" t="e">
        <f>+SUM(AC39:AC41)</f>
        <v>#REF!</v>
      </c>
      <c r="AD42" s="152" t="e">
        <f>+SUM(AD39:AD41)</f>
        <v>#REF!</v>
      </c>
    </row>
    <row r="43" spans="1:33" ht="15" x14ac:dyDescent="0.2">
      <c r="A43" s="191" t="e">
        <f>+DATE(#REF!,9,1)</f>
        <v>#REF!</v>
      </c>
      <c r="B43" s="202">
        <f>+'Formato Resumen 24'!$E23</f>
        <v>1676612.4091436004</v>
      </c>
      <c r="C43" s="94" t="s">
        <v>35</v>
      </c>
      <c r="D43" s="95" t="e">
        <f>#REF!</f>
        <v>#REF!</v>
      </c>
      <c r="E43" s="148" t="str">
        <f t="shared" ref="E43:AB43" si="32">IF(ISERROR(E96/$AC99*$B43),"",(E96/$AC99*$B43))</f>
        <v/>
      </c>
      <c r="F43" s="149" t="str">
        <f t="shared" si="32"/>
        <v/>
      </c>
      <c r="G43" s="149" t="str">
        <f t="shared" si="32"/>
        <v/>
      </c>
      <c r="H43" s="149" t="str">
        <f t="shared" si="32"/>
        <v/>
      </c>
      <c r="I43" s="149" t="str">
        <f t="shared" si="32"/>
        <v/>
      </c>
      <c r="J43" s="149" t="str">
        <f t="shared" si="32"/>
        <v/>
      </c>
      <c r="K43" s="149" t="str">
        <f t="shared" si="32"/>
        <v/>
      </c>
      <c r="L43" s="149" t="str">
        <f t="shared" si="32"/>
        <v/>
      </c>
      <c r="M43" s="149" t="str">
        <f t="shared" si="32"/>
        <v/>
      </c>
      <c r="N43" s="149" t="str">
        <f t="shared" si="32"/>
        <v/>
      </c>
      <c r="O43" s="149" t="str">
        <f t="shared" si="32"/>
        <v/>
      </c>
      <c r="P43" s="149" t="str">
        <f t="shared" si="32"/>
        <v/>
      </c>
      <c r="Q43" s="149" t="str">
        <f t="shared" si="32"/>
        <v/>
      </c>
      <c r="R43" s="149" t="str">
        <f t="shared" si="32"/>
        <v/>
      </c>
      <c r="S43" s="149" t="str">
        <f t="shared" si="32"/>
        <v/>
      </c>
      <c r="T43" s="149" t="str">
        <f t="shared" si="32"/>
        <v/>
      </c>
      <c r="U43" s="149" t="str">
        <f t="shared" si="32"/>
        <v/>
      </c>
      <c r="V43" s="149" t="str">
        <f t="shared" si="32"/>
        <v/>
      </c>
      <c r="W43" s="149" t="str">
        <f t="shared" si="32"/>
        <v/>
      </c>
      <c r="X43" s="149" t="str">
        <f t="shared" si="32"/>
        <v/>
      </c>
      <c r="Y43" s="149" t="str">
        <f t="shared" si="32"/>
        <v/>
      </c>
      <c r="Z43" s="149" t="str">
        <f t="shared" si="32"/>
        <v/>
      </c>
      <c r="AA43" s="149" t="str">
        <f t="shared" si="32"/>
        <v/>
      </c>
      <c r="AB43" s="150" t="str">
        <f t="shared" si="32"/>
        <v/>
      </c>
      <c r="AC43" s="151" t="e">
        <f>+SUM(E43:AB43)*D43</f>
        <v>#REF!</v>
      </c>
      <c r="AD43" s="1" t="e">
        <f>+SUM(L43:U43)*D43</f>
        <v>#REF!</v>
      </c>
      <c r="AF43" s="1" t="str">
        <f>AF39</f>
        <v>ORD</v>
      </c>
      <c r="AG43" s="1">
        <f>AG39+1</f>
        <v>9</v>
      </c>
    </row>
    <row r="44" spans="1:33" ht="15" x14ac:dyDescent="0.2">
      <c r="A44" s="191"/>
      <c r="B44" s="194"/>
      <c r="C44" s="100" t="s">
        <v>36</v>
      </c>
      <c r="D44" s="101" t="e">
        <f>#REF!</f>
        <v>#REF!</v>
      </c>
      <c r="E44" s="145" t="str">
        <f t="shared" ref="E44:AB44" si="33">IF(ISERROR(E97/$AC99*$B43),"",(E97/$AC99*$B43))</f>
        <v/>
      </c>
      <c r="F44" s="146" t="str">
        <f t="shared" si="33"/>
        <v/>
      </c>
      <c r="G44" s="146" t="str">
        <f t="shared" si="33"/>
        <v/>
      </c>
      <c r="H44" s="146" t="str">
        <f t="shared" si="33"/>
        <v/>
      </c>
      <c r="I44" s="146" t="str">
        <f t="shared" si="33"/>
        <v/>
      </c>
      <c r="J44" s="146" t="str">
        <f t="shared" si="33"/>
        <v/>
      </c>
      <c r="K44" s="146" t="str">
        <f t="shared" si="33"/>
        <v/>
      </c>
      <c r="L44" s="146" t="str">
        <f t="shared" si="33"/>
        <v/>
      </c>
      <c r="M44" s="146" t="str">
        <f t="shared" si="33"/>
        <v/>
      </c>
      <c r="N44" s="146" t="str">
        <f t="shared" si="33"/>
        <v/>
      </c>
      <c r="O44" s="146" t="str">
        <f t="shared" si="33"/>
        <v/>
      </c>
      <c r="P44" s="146" t="str">
        <f t="shared" si="33"/>
        <v/>
      </c>
      <c r="Q44" s="146" t="str">
        <f t="shared" si="33"/>
        <v/>
      </c>
      <c r="R44" s="146" t="str">
        <f t="shared" si="33"/>
        <v/>
      </c>
      <c r="S44" s="146" t="str">
        <f t="shared" si="33"/>
        <v/>
      </c>
      <c r="T44" s="146" t="str">
        <f t="shared" si="33"/>
        <v/>
      </c>
      <c r="U44" s="146" t="str">
        <f t="shared" si="33"/>
        <v/>
      </c>
      <c r="V44" s="146" t="str">
        <f t="shared" si="33"/>
        <v/>
      </c>
      <c r="W44" s="146" t="str">
        <f t="shared" si="33"/>
        <v/>
      </c>
      <c r="X44" s="146" t="str">
        <f t="shared" si="33"/>
        <v/>
      </c>
      <c r="Y44" s="146" t="str">
        <f t="shared" si="33"/>
        <v/>
      </c>
      <c r="Z44" s="146" t="str">
        <f t="shared" si="33"/>
        <v/>
      </c>
      <c r="AA44" s="146" t="str">
        <f t="shared" si="33"/>
        <v/>
      </c>
      <c r="AB44" s="147" t="str">
        <f t="shared" si="33"/>
        <v/>
      </c>
      <c r="AC44" s="152" t="e">
        <f>+SUM(E44:AB44)*D44</f>
        <v>#REF!</v>
      </c>
      <c r="AD44" s="1" t="e">
        <f t="shared" ref="AD44:AD45" si="34">+SUM(L44:U44)*D44</f>
        <v>#REF!</v>
      </c>
      <c r="AF44" s="1" t="str">
        <f>AF40</f>
        <v>SÁB</v>
      </c>
      <c r="AG44" s="1">
        <f>AG43</f>
        <v>9</v>
      </c>
    </row>
    <row r="45" spans="1:33" ht="15" x14ac:dyDescent="0.2">
      <c r="A45" s="191"/>
      <c r="B45" s="194"/>
      <c r="C45" s="106" t="s">
        <v>37</v>
      </c>
      <c r="D45" s="107" t="e">
        <f>#REF!</f>
        <v>#REF!</v>
      </c>
      <c r="E45" s="143" t="str">
        <f t="shared" ref="E45:AB45" si="35">IF(ISERROR(E98/$AC99*$B43),"",(E98/$AC99*$B43))</f>
        <v/>
      </c>
      <c r="F45" s="143" t="str">
        <f t="shared" si="35"/>
        <v/>
      </c>
      <c r="G45" s="143" t="str">
        <f t="shared" si="35"/>
        <v/>
      </c>
      <c r="H45" s="143" t="str">
        <f t="shared" si="35"/>
        <v/>
      </c>
      <c r="I45" s="143" t="str">
        <f t="shared" si="35"/>
        <v/>
      </c>
      <c r="J45" s="143" t="str">
        <f t="shared" si="35"/>
        <v/>
      </c>
      <c r="K45" s="143" t="str">
        <f t="shared" si="35"/>
        <v/>
      </c>
      <c r="L45" s="143" t="str">
        <f t="shared" si="35"/>
        <v/>
      </c>
      <c r="M45" s="143" t="str">
        <f t="shared" si="35"/>
        <v/>
      </c>
      <c r="N45" s="143" t="str">
        <f t="shared" si="35"/>
        <v/>
      </c>
      <c r="O45" s="143" t="str">
        <f t="shared" si="35"/>
        <v/>
      </c>
      <c r="P45" s="143" t="str">
        <f t="shared" si="35"/>
        <v/>
      </c>
      <c r="Q45" s="143" t="str">
        <f t="shared" si="35"/>
        <v/>
      </c>
      <c r="R45" s="143" t="str">
        <f t="shared" si="35"/>
        <v/>
      </c>
      <c r="S45" s="143" t="str">
        <f t="shared" si="35"/>
        <v/>
      </c>
      <c r="T45" s="143" t="str">
        <f t="shared" si="35"/>
        <v/>
      </c>
      <c r="U45" s="143" t="str">
        <f t="shared" si="35"/>
        <v/>
      </c>
      <c r="V45" s="143" t="str">
        <f t="shared" si="35"/>
        <v/>
      </c>
      <c r="W45" s="143" t="str">
        <f t="shared" si="35"/>
        <v/>
      </c>
      <c r="X45" s="143" t="str">
        <f t="shared" si="35"/>
        <v/>
      </c>
      <c r="Y45" s="143" t="str">
        <f t="shared" si="35"/>
        <v/>
      </c>
      <c r="Z45" s="143" t="str">
        <f t="shared" si="35"/>
        <v/>
      </c>
      <c r="AA45" s="143" t="str">
        <f t="shared" si="35"/>
        <v/>
      </c>
      <c r="AB45" s="144" t="str">
        <f t="shared" si="35"/>
        <v/>
      </c>
      <c r="AC45" s="153" t="e">
        <f>+SUM(E45:AB45)*D45</f>
        <v>#REF!</v>
      </c>
      <c r="AD45" s="1" t="e">
        <f t="shared" si="34"/>
        <v>#REF!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92"/>
      <c r="B46" s="195"/>
      <c r="C46" s="112" t="s">
        <v>34</v>
      </c>
      <c r="D46" s="113" t="e">
        <f>+SUM(D43:D45)</f>
        <v>#REF!</v>
      </c>
      <c r="E46" s="109" t="str">
        <f t="shared" ref="E46:AB46" si="36">IF(ISERROR(E43*$D43+E44*$D44+E45*$D45),"",(E43*$D43+E44*$D44+E45*$D45))</f>
        <v/>
      </c>
      <c r="F46" s="109" t="str">
        <f t="shared" si="36"/>
        <v/>
      </c>
      <c r="G46" s="109" t="str">
        <f t="shared" si="36"/>
        <v/>
      </c>
      <c r="H46" s="109" t="str">
        <f t="shared" si="36"/>
        <v/>
      </c>
      <c r="I46" s="109" t="str">
        <f t="shared" si="36"/>
        <v/>
      </c>
      <c r="J46" s="109" t="str">
        <f t="shared" si="36"/>
        <v/>
      </c>
      <c r="K46" s="109" t="str">
        <f t="shared" si="36"/>
        <v/>
      </c>
      <c r="L46" s="109" t="str">
        <f t="shared" si="36"/>
        <v/>
      </c>
      <c r="M46" s="109" t="str">
        <f t="shared" si="36"/>
        <v/>
      </c>
      <c r="N46" s="109" t="str">
        <f t="shared" si="36"/>
        <v/>
      </c>
      <c r="O46" s="109" t="str">
        <f t="shared" si="36"/>
        <v/>
      </c>
      <c r="P46" s="109" t="str">
        <f t="shared" si="36"/>
        <v/>
      </c>
      <c r="Q46" s="109" t="str">
        <f t="shared" si="36"/>
        <v/>
      </c>
      <c r="R46" s="109" t="str">
        <f t="shared" si="36"/>
        <v/>
      </c>
      <c r="S46" s="109" t="str">
        <f t="shared" si="36"/>
        <v/>
      </c>
      <c r="T46" s="109" t="str">
        <f t="shared" si="36"/>
        <v/>
      </c>
      <c r="U46" s="109" t="str">
        <f t="shared" si="36"/>
        <v/>
      </c>
      <c r="V46" s="109" t="str">
        <f t="shared" si="36"/>
        <v/>
      </c>
      <c r="W46" s="109" t="str">
        <f t="shared" si="36"/>
        <v/>
      </c>
      <c r="X46" s="109" t="str">
        <f t="shared" si="36"/>
        <v/>
      </c>
      <c r="Y46" s="109" t="str">
        <f t="shared" si="36"/>
        <v/>
      </c>
      <c r="Z46" s="109" t="str">
        <f t="shared" si="36"/>
        <v/>
      </c>
      <c r="AA46" s="109" t="str">
        <f t="shared" si="36"/>
        <v/>
      </c>
      <c r="AB46" s="142" t="str">
        <f t="shared" si="36"/>
        <v/>
      </c>
      <c r="AC46" s="152" t="e">
        <f>+SUM(AC43:AC45)</f>
        <v>#REF!</v>
      </c>
      <c r="AD46" s="152" t="e">
        <f>+SUM(AD43:AD45)</f>
        <v>#REF!</v>
      </c>
    </row>
    <row r="47" spans="1:33" ht="15" x14ac:dyDescent="0.2">
      <c r="A47" s="191" t="e">
        <f>+DATE(#REF!,10,1)</f>
        <v>#REF!</v>
      </c>
      <c r="B47" s="202">
        <f>+'Formato Resumen 24'!$E24</f>
        <v>3537910.5605042586</v>
      </c>
      <c r="C47" s="94" t="s">
        <v>35</v>
      </c>
      <c r="D47" s="95" t="e">
        <f>#REF!</f>
        <v>#REF!</v>
      </c>
      <c r="E47" s="148" t="str">
        <f t="shared" ref="E47:AB47" si="37">IF(ISERROR(E100/$AC103*$B47),"",(E100/$AC103*$B47))</f>
        <v/>
      </c>
      <c r="F47" s="149" t="str">
        <f t="shared" si="37"/>
        <v/>
      </c>
      <c r="G47" s="149" t="str">
        <f t="shared" si="37"/>
        <v/>
      </c>
      <c r="H47" s="149" t="str">
        <f t="shared" si="37"/>
        <v/>
      </c>
      <c r="I47" s="149" t="str">
        <f t="shared" si="37"/>
        <v/>
      </c>
      <c r="J47" s="149" t="str">
        <f t="shared" si="37"/>
        <v/>
      </c>
      <c r="K47" s="149" t="str">
        <f t="shared" si="37"/>
        <v/>
      </c>
      <c r="L47" s="149" t="str">
        <f t="shared" si="37"/>
        <v/>
      </c>
      <c r="M47" s="149" t="str">
        <f t="shared" si="37"/>
        <v/>
      </c>
      <c r="N47" s="149" t="str">
        <f t="shared" si="37"/>
        <v/>
      </c>
      <c r="O47" s="149" t="str">
        <f t="shared" si="37"/>
        <v/>
      </c>
      <c r="P47" s="149" t="str">
        <f t="shared" si="37"/>
        <v/>
      </c>
      <c r="Q47" s="149" t="str">
        <f t="shared" si="37"/>
        <v/>
      </c>
      <c r="R47" s="149" t="str">
        <f t="shared" si="37"/>
        <v/>
      </c>
      <c r="S47" s="149" t="str">
        <f t="shared" si="37"/>
        <v/>
      </c>
      <c r="T47" s="149" t="str">
        <f t="shared" si="37"/>
        <v/>
      </c>
      <c r="U47" s="149" t="str">
        <f t="shared" si="37"/>
        <v/>
      </c>
      <c r="V47" s="149" t="str">
        <f t="shared" si="37"/>
        <v/>
      </c>
      <c r="W47" s="149" t="str">
        <f t="shared" si="37"/>
        <v/>
      </c>
      <c r="X47" s="149" t="str">
        <f t="shared" si="37"/>
        <v/>
      </c>
      <c r="Y47" s="149" t="str">
        <f t="shared" si="37"/>
        <v/>
      </c>
      <c r="Z47" s="149" t="str">
        <f t="shared" si="37"/>
        <v/>
      </c>
      <c r="AA47" s="149" t="str">
        <f t="shared" si="37"/>
        <v/>
      </c>
      <c r="AB47" s="150" t="str">
        <f t="shared" si="37"/>
        <v/>
      </c>
      <c r="AC47" s="151" t="e">
        <f>+SUM(E47:AB47)*D47</f>
        <v>#REF!</v>
      </c>
      <c r="AD47" s="1" t="e">
        <f>+SUM(L47:U47)*D47</f>
        <v>#REF!</v>
      </c>
      <c r="AF47" s="1" t="str">
        <f>AF43</f>
        <v>ORD</v>
      </c>
      <c r="AG47" s="1">
        <f>AG43+1</f>
        <v>10</v>
      </c>
    </row>
    <row r="48" spans="1:33" ht="15" x14ac:dyDescent="0.2">
      <c r="A48" s="191"/>
      <c r="B48" s="194"/>
      <c r="C48" s="100" t="s">
        <v>36</v>
      </c>
      <c r="D48" s="101" t="e">
        <f>#REF!</f>
        <v>#REF!</v>
      </c>
      <c r="E48" s="145" t="str">
        <f t="shared" ref="E48:AB48" si="38">IF(ISERROR(E101/$AC103*$B47),"",(E101/$AC103*$B47))</f>
        <v/>
      </c>
      <c r="F48" s="146" t="str">
        <f t="shared" si="38"/>
        <v/>
      </c>
      <c r="G48" s="146" t="str">
        <f t="shared" si="38"/>
        <v/>
      </c>
      <c r="H48" s="146" t="str">
        <f t="shared" si="38"/>
        <v/>
      </c>
      <c r="I48" s="146" t="str">
        <f t="shared" si="38"/>
        <v/>
      </c>
      <c r="J48" s="146" t="str">
        <f t="shared" si="38"/>
        <v/>
      </c>
      <c r="K48" s="146" t="str">
        <f t="shared" si="38"/>
        <v/>
      </c>
      <c r="L48" s="146" t="str">
        <f t="shared" si="38"/>
        <v/>
      </c>
      <c r="M48" s="146" t="str">
        <f t="shared" si="38"/>
        <v/>
      </c>
      <c r="N48" s="146" t="str">
        <f t="shared" si="38"/>
        <v/>
      </c>
      <c r="O48" s="146" t="str">
        <f t="shared" si="38"/>
        <v/>
      </c>
      <c r="P48" s="146" t="str">
        <f t="shared" si="38"/>
        <v/>
      </c>
      <c r="Q48" s="146" t="str">
        <f t="shared" si="38"/>
        <v/>
      </c>
      <c r="R48" s="146" t="str">
        <f t="shared" si="38"/>
        <v/>
      </c>
      <c r="S48" s="146" t="str">
        <f t="shared" si="38"/>
        <v/>
      </c>
      <c r="T48" s="146" t="str">
        <f t="shared" si="38"/>
        <v/>
      </c>
      <c r="U48" s="146" t="str">
        <f t="shared" si="38"/>
        <v/>
      </c>
      <c r="V48" s="146" t="str">
        <f t="shared" si="38"/>
        <v/>
      </c>
      <c r="W48" s="146" t="str">
        <f t="shared" si="38"/>
        <v/>
      </c>
      <c r="X48" s="146" t="str">
        <f t="shared" si="38"/>
        <v/>
      </c>
      <c r="Y48" s="146" t="str">
        <f t="shared" si="38"/>
        <v/>
      </c>
      <c r="Z48" s="146" t="str">
        <f t="shared" si="38"/>
        <v/>
      </c>
      <c r="AA48" s="146" t="str">
        <f t="shared" si="38"/>
        <v/>
      </c>
      <c r="AB48" s="147" t="str">
        <f t="shared" si="38"/>
        <v/>
      </c>
      <c r="AC48" s="152" t="e">
        <f>+SUM(E48:AB48)*D48</f>
        <v>#REF!</v>
      </c>
      <c r="AD48" s="1" t="e">
        <f>+SUM(L48:U48)*D48</f>
        <v>#REF!</v>
      </c>
      <c r="AF48" s="1" t="str">
        <f>AF44</f>
        <v>SÁB</v>
      </c>
      <c r="AG48" s="1">
        <f>AG47</f>
        <v>10</v>
      </c>
    </row>
    <row r="49" spans="1:33" ht="15" x14ac:dyDescent="0.2">
      <c r="A49" s="191"/>
      <c r="B49" s="194"/>
      <c r="C49" s="106" t="s">
        <v>37</v>
      </c>
      <c r="D49" s="107" t="e">
        <f>#REF!</f>
        <v>#REF!</v>
      </c>
      <c r="E49" s="143" t="str">
        <f t="shared" ref="E49:AB49" si="39">IF(ISERROR(E102/$AC103*$B47),"",(E102/$AC103*$B47))</f>
        <v/>
      </c>
      <c r="F49" s="143" t="str">
        <f t="shared" si="39"/>
        <v/>
      </c>
      <c r="G49" s="143" t="str">
        <f t="shared" si="39"/>
        <v/>
      </c>
      <c r="H49" s="143" t="str">
        <f t="shared" si="39"/>
        <v/>
      </c>
      <c r="I49" s="143" t="str">
        <f t="shared" si="39"/>
        <v/>
      </c>
      <c r="J49" s="143" t="str">
        <f t="shared" si="39"/>
        <v/>
      </c>
      <c r="K49" s="143" t="str">
        <f t="shared" si="39"/>
        <v/>
      </c>
      <c r="L49" s="143" t="str">
        <f t="shared" si="39"/>
        <v/>
      </c>
      <c r="M49" s="143" t="str">
        <f t="shared" si="39"/>
        <v/>
      </c>
      <c r="N49" s="143" t="str">
        <f t="shared" si="39"/>
        <v/>
      </c>
      <c r="O49" s="143" t="str">
        <f t="shared" si="39"/>
        <v/>
      </c>
      <c r="P49" s="143" t="str">
        <f t="shared" si="39"/>
        <v/>
      </c>
      <c r="Q49" s="143" t="str">
        <f t="shared" si="39"/>
        <v/>
      </c>
      <c r="R49" s="143" t="str">
        <f t="shared" si="39"/>
        <v/>
      </c>
      <c r="S49" s="143" t="str">
        <f t="shared" si="39"/>
        <v/>
      </c>
      <c r="T49" s="143" t="str">
        <f t="shared" si="39"/>
        <v/>
      </c>
      <c r="U49" s="143" t="str">
        <f t="shared" si="39"/>
        <v/>
      </c>
      <c r="V49" s="143" t="str">
        <f t="shared" si="39"/>
        <v/>
      </c>
      <c r="W49" s="143" t="str">
        <f t="shared" si="39"/>
        <v/>
      </c>
      <c r="X49" s="143" t="str">
        <f t="shared" si="39"/>
        <v/>
      </c>
      <c r="Y49" s="143" t="str">
        <f t="shared" si="39"/>
        <v/>
      </c>
      <c r="Z49" s="143" t="str">
        <f t="shared" si="39"/>
        <v/>
      </c>
      <c r="AA49" s="143" t="str">
        <f t="shared" si="39"/>
        <v/>
      </c>
      <c r="AB49" s="144" t="str">
        <f t="shared" si="39"/>
        <v/>
      </c>
      <c r="AC49" s="153" t="e">
        <f>+SUM(E49:AB49)*D49</f>
        <v>#REF!</v>
      </c>
      <c r="AD49" s="1" t="e">
        <f>+SUM(L49:U49)*D49</f>
        <v>#REF!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92"/>
      <c r="B50" s="195"/>
      <c r="C50" s="112" t="s">
        <v>34</v>
      </c>
      <c r="D50" s="113" t="e">
        <f>+SUM(D47:D49)</f>
        <v>#REF!</v>
      </c>
      <c r="E50" s="109" t="str">
        <f t="shared" ref="E50:AB50" si="40">IF(ISERROR(E47*$D47+E48*$D48+E49*$D49),"",(E47*$D47+E48*$D48+E49*$D49))</f>
        <v/>
      </c>
      <c r="F50" s="109" t="str">
        <f t="shared" si="40"/>
        <v/>
      </c>
      <c r="G50" s="109" t="str">
        <f t="shared" si="40"/>
        <v/>
      </c>
      <c r="H50" s="109" t="str">
        <f t="shared" si="40"/>
        <v/>
      </c>
      <c r="I50" s="109" t="str">
        <f t="shared" si="40"/>
        <v/>
      </c>
      <c r="J50" s="109" t="str">
        <f t="shared" si="40"/>
        <v/>
      </c>
      <c r="K50" s="109" t="str">
        <f t="shared" si="40"/>
        <v/>
      </c>
      <c r="L50" s="109" t="str">
        <f t="shared" si="40"/>
        <v/>
      </c>
      <c r="M50" s="109" t="str">
        <f t="shared" si="40"/>
        <v/>
      </c>
      <c r="N50" s="109" t="str">
        <f t="shared" si="40"/>
        <v/>
      </c>
      <c r="O50" s="109" t="str">
        <f t="shared" si="40"/>
        <v/>
      </c>
      <c r="P50" s="109" t="str">
        <f t="shared" si="40"/>
        <v/>
      </c>
      <c r="Q50" s="109" t="str">
        <f t="shared" si="40"/>
        <v/>
      </c>
      <c r="R50" s="109" t="str">
        <f t="shared" si="40"/>
        <v/>
      </c>
      <c r="S50" s="109" t="str">
        <f t="shared" si="40"/>
        <v/>
      </c>
      <c r="T50" s="109" t="str">
        <f t="shared" si="40"/>
        <v/>
      </c>
      <c r="U50" s="109" t="str">
        <f t="shared" si="40"/>
        <v/>
      </c>
      <c r="V50" s="109" t="str">
        <f t="shared" si="40"/>
        <v/>
      </c>
      <c r="W50" s="109" t="str">
        <f t="shared" si="40"/>
        <v/>
      </c>
      <c r="X50" s="109" t="str">
        <f t="shared" si="40"/>
        <v/>
      </c>
      <c r="Y50" s="109" t="str">
        <f t="shared" si="40"/>
        <v/>
      </c>
      <c r="Z50" s="109" t="str">
        <f t="shared" si="40"/>
        <v/>
      </c>
      <c r="AA50" s="109" t="str">
        <f t="shared" si="40"/>
        <v/>
      </c>
      <c r="AB50" s="142" t="str">
        <f t="shared" si="40"/>
        <v/>
      </c>
      <c r="AC50" s="152" t="e">
        <f>+SUM(AC47:AC49)</f>
        <v>#REF!</v>
      </c>
      <c r="AD50" s="152" t="e">
        <f>+SUM(AD47:AD49)</f>
        <v>#REF!</v>
      </c>
    </row>
    <row r="51" spans="1:33" ht="15" x14ac:dyDescent="0.2">
      <c r="A51" s="191" t="e">
        <f>+DATE(#REF!,11,1)</f>
        <v>#REF!</v>
      </c>
      <c r="B51" s="202">
        <f>+'Formato Resumen 24'!$E25</f>
        <v>3522210.3343581557</v>
      </c>
      <c r="C51" s="94" t="s">
        <v>35</v>
      </c>
      <c r="D51" s="95" t="e">
        <f>#REF!</f>
        <v>#REF!</v>
      </c>
      <c r="E51" s="148" t="str">
        <f t="shared" ref="E51:AB51" si="41">IF(ISERROR(E104/$AC107*$B51),"",(E104/$AC107*$B51))</f>
        <v/>
      </c>
      <c r="F51" s="149" t="str">
        <f t="shared" si="41"/>
        <v/>
      </c>
      <c r="G51" s="149" t="str">
        <f t="shared" si="41"/>
        <v/>
      </c>
      <c r="H51" s="149" t="str">
        <f t="shared" si="41"/>
        <v/>
      </c>
      <c r="I51" s="149" t="str">
        <f t="shared" si="41"/>
        <v/>
      </c>
      <c r="J51" s="149" t="str">
        <f t="shared" si="41"/>
        <v/>
      </c>
      <c r="K51" s="149" t="str">
        <f t="shared" si="41"/>
        <v/>
      </c>
      <c r="L51" s="149" t="str">
        <f t="shared" si="41"/>
        <v/>
      </c>
      <c r="M51" s="149" t="str">
        <f t="shared" si="41"/>
        <v/>
      </c>
      <c r="N51" s="149" t="str">
        <f t="shared" si="41"/>
        <v/>
      </c>
      <c r="O51" s="149" t="str">
        <f t="shared" si="41"/>
        <v/>
      </c>
      <c r="P51" s="149" t="str">
        <f t="shared" si="41"/>
        <v/>
      </c>
      <c r="Q51" s="149" t="str">
        <f t="shared" si="41"/>
        <v/>
      </c>
      <c r="R51" s="149" t="str">
        <f t="shared" si="41"/>
        <v/>
      </c>
      <c r="S51" s="149" t="str">
        <f t="shared" si="41"/>
        <v/>
      </c>
      <c r="T51" s="149" t="str">
        <f t="shared" si="41"/>
        <v/>
      </c>
      <c r="U51" s="149" t="str">
        <f t="shared" si="41"/>
        <v/>
      </c>
      <c r="V51" s="149" t="str">
        <f t="shared" si="41"/>
        <v/>
      </c>
      <c r="W51" s="149" t="str">
        <f t="shared" si="41"/>
        <v/>
      </c>
      <c r="X51" s="149" t="str">
        <f t="shared" si="41"/>
        <v/>
      </c>
      <c r="Y51" s="149" t="str">
        <f t="shared" si="41"/>
        <v/>
      </c>
      <c r="Z51" s="149" t="str">
        <f t="shared" si="41"/>
        <v/>
      </c>
      <c r="AA51" s="149" t="str">
        <f t="shared" si="41"/>
        <v/>
      </c>
      <c r="AB51" s="150" t="str">
        <f t="shared" si="41"/>
        <v/>
      </c>
      <c r="AC51" s="151" t="e">
        <f>+SUM(E51:AB51)*D51</f>
        <v>#REF!</v>
      </c>
      <c r="AD51" s="1" t="e">
        <f>+SUM(L51:U51)*D51</f>
        <v>#REF!</v>
      </c>
      <c r="AF51" s="1" t="str">
        <f>AF47</f>
        <v>ORD</v>
      </c>
      <c r="AG51" s="1">
        <f>AG47+1</f>
        <v>11</v>
      </c>
    </row>
    <row r="52" spans="1:33" ht="15" x14ac:dyDescent="0.2">
      <c r="A52" s="191"/>
      <c r="B52" s="194"/>
      <c r="C52" s="100" t="s">
        <v>36</v>
      </c>
      <c r="D52" s="101" t="e">
        <f>#REF!</f>
        <v>#REF!</v>
      </c>
      <c r="E52" s="145" t="str">
        <f t="shared" ref="E52:AB52" si="42">IF(ISERROR(E105/$AC107*$B51),"",(E105/$AC107*$B51))</f>
        <v/>
      </c>
      <c r="F52" s="146" t="str">
        <f t="shared" si="42"/>
        <v/>
      </c>
      <c r="G52" s="146" t="str">
        <f t="shared" si="42"/>
        <v/>
      </c>
      <c r="H52" s="146" t="str">
        <f t="shared" si="42"/>
        <v/>
      </c>
      <c r="I52" s="146" t="str">
        <f t="shared" si="42"/>
        <v/>
      </c>
      <c r="J52" s="146" t="str">
        <f t="shared" si="42"/>
        <v/>
      </c>
      <c r="K52" s="146" t="str">
        <f t="shared" si="42"/>
        <v/>
      </c>
      <c r="L52" s="146" t="str">
        <f t="shared" si="42"/>
        <v/>
      </c>
      <c r="M52" s="146" t="str">
        <f t="shared" si="42"/>
        <v/>
      </c>
      <c r="N52" s="146" t="str">
        <f t="shared" si="42"/>
        <v/>
      </c>
      <c r="O52" s="146" t="str">
        <f t="shared" si="42"/>
        <v/>
      </c>
      <c r="P52" s="146" t="str">
        <f t="shared" si="42"/>
        <v/>
      </c>
      <c r="Q52" s="146" t="str">
        <f t="shared" si="42"/>
        <v/>
      </c>
      <c r="R52" s="146" t="str">
        <f t="shared" si="42"/>
        <v/>
      </c>
      <c r="S52" s="146" t="str">
        <f t="shared" si="42"/>
        <v/>
      </c>
      <c r="T52" s="146" t="str">
        <f t="shared" si="42"/>
        <v/>
      </c>
      <c r="U52" s="146" t="str">
        <f t="shared" si="42"/>
        <v/>
      </c>
      <c r="V52" s="146" t="str">
        <f t="shared" si="42"/>
        <v/>
      </c>
      <c r="W52" s="146" t="str">
        <f t="shared" si="42"/>
        <v/>
      </c>
      <c r="X52" s="146" t="str">
        <f t="shared" si="42"/>
        <v/>
      </c>
      <c r="Y52" s="146" t="str">
        <f t="shared" si="42"/>
        <v/>
      </c>
      <c r="Z52" s="146" t="str">
        <f t="shared" si="42"/>
        <v/>
      </c>
      <c r="AA52" s="146" t="str">
        <f t="shared" si="42"/>
        <v/>
      </c>
      <c r="AB52" s="147" t="str">
        <f t="shared" si="42"/>
        <v/>
      </c>
      <c r="AC52" s="152" t="e">
        <f>+SUM(E52:AB52)*D52</f>
        <v>#REF!</v>
      </c>
      <c r="AD52" s="1" t="e">
        <f>+SUM(L52:U52)*D52</f>
        <v>#REF!</v>
      </c>
      <c r="AF52" s="1" t="str">
        <f>AF48</f>
        <v>SÁB</v>
      </c>
      <c r="AG52" s="1">
        <f>AG51</f>
        <v>11</v>
      </c>
    </row>
    <row r="53" spans="1:33" ht="15" x14ac:dyDescent="0.2">
      <c r="A53" s="191"/>
      <c r="B53" s="194"/>
      <c r="C53" s="106" t="s">
        <v>37</v>
      </c>
      <c r="D53" s="107" t="e">
        <f>#REF!</f>
        <v>#REF!</v>
      </c>
      <c r="E53" s="143" t="str">
        <f t="shared" ref="E53:AB53" si="43">IF(ISERROR(E106/$AC107*$B51),"",(E106/$AC107*$B51))</f>
        <v/>
      </c>
      <c r="F53" s="143" t="str">
        <f t="shared" si="43"/>
        <v/>
      </c>
      <c r="G53" s="143" t="str">
        <f t="shared" si="43"/>
        <v/>
      </c>
      <c r="H53" s="143" t="str">
        <f t="shared" si="43"/>
        <v/>
      </c>
      <c r="I53" s="143" t="str">
        <f t="shared" si="43"/>
        <v/>
      </c>
      <c r="J53" s="143" t="str">
        <f t="shared" si="43"/>
        <v/>
      </c>
      <c r="K53" s="143" t="str">
        <f t="shared" si="43"/>
        <v/>
      </c>
      <c r="L53" s="143" t="str">
        <f t="shared" si="43"/>
        <v/>
      </c>
      <c r="M53" s="143" t="str">
        <f t="shared" si="43"/>
        <v/>
      </c>
      <c r="N53" s="143" t="str">
        <f t="shared" si="43"/>
        <v/>
      </c>
      <c r="O53" s="143" t="str">
        <f t="shared" si="43"/>
        <v/>
      </c>
      <c r="P53" s="143" t="str">
        <f t="shared" si="43"/>
        <v/>
      </c>
      <c r="Q53" s="143" t="str">
        <f t="shared" si="43"/>
        <v/>
      </c>
      <c r="R53" s="143" t="str">
        <f t="shared" si="43"/>
        <v/>
      </c>
      <c r="S53" s="143" t="str">
        <f t="shared" si="43"/>
        <v/>
      </c>
      <c r="T53" s="143" t="str">
        <f t="shared" si="43"/>
        <v/>
      </c>
      <c r="U53" s="143" t="str">
        <f t="shared" si="43"/>
        <v/>
      </c>
      <c r="V53" s="143" t="str">
        <f t="shared" si="43"/>
        <v/>
      </c>
      <c r="W53" s="143" t="str">
        <f t="shared" si="43"/>
        <v/>
      </c>
      <c r="X53" s="143" t="str">
        <f t="shared" si="43"/>
        <v/>
      </c>
      <c r="Y53" s="143" t="str">
        <f t="shared" si="43"/>
        <v/>
      </c>
      <c r="Z53" s="143" t="str">
        <f t="shared" si="43"/>
        <v/>
      </c>
      <c r="AA53" s="143" t="str">
        <f t="shared" si="43"/>
        <v/>
      </c>
      <c r="AB53" s="144" t="str">
        <f t="shared" si="43"/>
        <v/>
      </c>
      <c r="AC53" s="153" t="e">
        <f>+SUM(E53:AB53)*D53</f>
        <v>#REF!</v>
      </c>
      <c r="AD53" s="1" t="e">
        <f>+SUM(L53:U53)*D53</f>
        <v>#REF!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92"/>
      <c r="B54" s="195"/>
      <c r="C54" s="112" t="s">
        <v>34</v>
      </c>
      <c r="D54" s="113" t="e">
        <f>+SUM(D51:D53)</f>
        <v>#REF!</v>
      </c>
      <c r="E54" s="109" t="str">
        <f t="shared" ref="E54:AB54" si="44">IF(ISERROR(E51*$D51+E52*$D52+E53*$D53),"",(E51*$D51+E52*$D52+E53*$D53))</f>
        <v/>
      </c>
      <c r="F54" s="109" t="str">
        <f t="shared" si="44"/>
        <v/>
      </c>
      <c r="G54" s="109" t="str">
        <f t="shared" si="44"/>
        <v/>
      </c>
      <c r="H54" s="109" t="str">
        <f t="shared" si="44"/>
        <v/>
      </c>
      <c r="I54" s="109" t="str">
        <f t="shared" si="44"/>
        <v/>
      </c>
      <c r="J54" s="109" t="str">
        <f t="shared" si="44"/>
        <v/>
      </c>
      <c r="K54" s="109" t="str">
        <f t="shared" si="44"/>
        <v/>
      </c>
      <c r="L54" s="109" t="str">
        <f t="shared" si="44"/>
        <v/>
      </c>
      <c r="M54" s="109" t="str">
        <f t="shared" si="44"/>
        <v/>
      </c>
      <c r="N54" s="109" t="str">
        <f t="shared" si="44"/>
        <v/>
      </c>
      <c r="O54" s="109" t="str">
        <f t="shared" si="44"/>
        <v/>
      </c>
      <c r="P54" s="109" t="str">
        <f t="shared" si="44"/>
        <v/>
      </c>
      <c r="Q54" s="109" t="str">
        <f t="shared" si="44"/>
        <v/>
      </c>
      <c r="R54" s="109" t="str">
        <f t="shared" si="44"/>
        <v/>
      </c>
      <c r="S54" s="109" t="str">
        <f t="shared" si="44"/>
        <v/>
      </c>
      <c r="T54" s="109" t="str">
        <f t="shared" si="44"/>
        <v/>
      </c>
      <c r="U54" s="109" t="str">
        <f t="shared" si="44"/>
        <v/>
      </c>
      <c r="V54" s="109" t="str">
        <f t="shared" si="44"/>
        <v/>
      </c>
      <c r="W54" s="109" t="str">
        <f t="shared" si="44"/>
        <v/>
      </c>
      <c r="X54" s="109" t="str">
        <f t="shared" si="44"/>
        <v/>
      </c>
      <c r="Y54" s="109" t="str">
        <f t="shared" si="44"/>
        <v/>
      </c>
      <c r="Z54" s="109" t="str">
        <f t="shared" si="44"/>
        <v/>
      </c>
      <c r="AA54" s="109" t="str">
        <f t="shared" si="44"/>
        <v/>
      </c>
      <c r="AB54" s="142" t="str">
        <f t="shared" si="44"/>
        <v/>
      </c>
      <c r="AC54" s="152" t="e">
        <f>+SUM(AC51:AC53)</f>
        <v>#REF!</v>
      </c>
      <c r="AD54" s="152" t="e">
        <f>+SUM(AD51:AD53)</f>
        <v>#REF!</v>
      </c>
    </row>
    <row r="55" spans="1:33" ht="15" x14ac:dyDescent="0.2">
      <c r="A55" s="191" t="e">
        <f>+DATE(#REF!,12,1)</f>
        <v>#REF!</v>
      </c>
      <c r="B55" s="202">
        <f>+'Formato Resumen 24'!$E26</f>
        <v>24866880.364220746</v>
      </c>
      <c r="C55" s="94" t="s">
        <v>35</v>
      </c>
      <c r="D55" s="95" t="e">
        <f>#REF!</f>
        <v>#REF!</v>
      </c>
      <c r="E55" s="148" t="str">
        <f t="shared" ref="E55:AB55" si="45">IF(ISERROR(E108/$AC111*$B55),"",(E108/$AC111*$B55))</f>
        <v/>
      </c>
      <c r="F55" s="149" t="str">
        <f t="shared" si="45"/>
        <v/>
      </c>
      <c r="G55" s="149" t="str">
        <f t="shared" si="45"/>
        <v/>
      </c>
      <c r="H55" s="149" t="str">
        <f t="shared" si="45"/>
        <v/>
      </c>
      <c r="I55" s="149" t="str">
        <f t="shared" si="45"/>
        <v/>
      </c>
      <c r="J55" s="149" t="str">
        <f t="shared" si="45"/>
        <v/>
      </c>
      <c r="K55" s="149" t="str">
        <f t="shared" si="45"/>
        <v/>
      </c>
      <c r="L55" s="149" t="str">
        <f t="shared" si="45"/>
        <v/>
      </c>
      <c r="M55" s="149" t="str">
        <f t="shared" si="45"/>
        <v/>
      </c>
      <c r="N55" s="149" t="str">
        <f t="shared" si="45"/>
        <v/>
      </c>
      <c r="O55" s="149" t="str">
        <f t="shared" si="45"/>
        <v/>
      </c>
      <c r="P55" s="149" t="str">
        <f t="shared" si="45"/>
        <v/>
      </c>
      <c r="Q55" s="149" t="str">
        <f t="shared" si="45"/>
        <v/>
      </c>
      <c r="R55" s="149" t="str">
        <f t="shared" si="45"/>
        <v/>
      </c>
      <c r="S55" s="149" t="str">
        <f t="shared" si="45"/>
        <v/>
      </c>
      <c r="T55" s="149" t="str">
        <f t="shared" si="45"/>
        <v/>
      </c>
      <c r="U55" s="149" t="str">
        <f t="shared" si="45"/>
        <v/>
      </c>
      <c r="V55" s="149" t="str">
        <f t="shared" si="45"/>
        <v/>
      </c>
      <c r="W55" s="149" t="str">
        <f t="shared" si="45"/>
        <v/>
      </c>
      <c r="X55" s="149" t="str">
        <f t="shared" si="45"/>
        <v/>
      </c>
      <c r="Y55" s="149" t="str">
        <f t="shared" si="45"/>
        <v/>
      </c>
      <c r="Z55" s="149" t="str">
        <f t="shared" si="45"/>
        <v/>
      </c>
      <c r="AA55" s="149" t="str">
        <f t="shared" si="45"/>
        <v/>
      </c>
      <c r="AB55" s="150" t="str">
        <f t="shared" si="45"/>
        <v/>
      </c>
      <c r="AC55" s="151" t="e">
        <f>+SUM(E55:AB55)*D55</f>
        <v>#REF!</v>
      </c>
      <c r="AD55" s="1" t="e">
        <f>+SUM(L55:U55)*D55</f>
        <v>#REF!</v>
      </c>
      <c r="AF55" s="1" t="str">
        <f>AF51</f>
        <v>ORD</v>
      </c>
      <c r="AG55" s="1">
        <f>AG51+1</f>
        <v>12</v>
      </c>
    </row>
    <row r="56" spans="1:33" ht="15" x14ac:dyDescent="0.2">
      <c r="A56" s="191"/>
      <c r="B56" s="194"/>
      <c r="C56" s="100" t="s">
        <v>36</v>
      </c>
      <c r="D56" s="101" t="e">
        <f>#REF!</f>
        <v>#REF!</v>
      </c>
      <c r="E56" s="145" t="str">
        <f t="shared" ref="E56:AB56" si="46">IF(ISERROR(E109/$AC111*$B55),"",(E109/$AC111*$B55))</f>
        <v/>
      </c>
      <c r="F56" s="146" t="str">
        <f t="shared" si="46"/>
        <v/>
      </c>
      <c r="G56" s="146" t="str">
        <f>IF(ISERROR(G109/$AC111*$B55),"",(G109/$AC111*$B55))</f>
        <v/>
      </c>
      <c r="H56" s="146" t="str">
        <f t="shared" si="46"/>
        <v/>
      </c>
      <c r="I56" s="146" t="str">
        <f t="shared" si="46"/>
        <v/>
      </c>
      <c r="J56" s="146" t="str">
        <f t="shared" si="46"/>
        <v/>
      </c>
      <c r="K56" s="146" t="str">
        <f t="shared" si="46"/>
        <v/>
      </c>
      <c r="L56" s="146" t="str">
        <f t="shared" si="46"/>
        <v/>
      </c>
      <c r="M56" s="146" t="str">
        <f t="shared" si="46"/>
        <v/>
      </c>
      <c r="N56" s="146" t="str">
        <f t="shared" si="46"/>
        <v/>
      </c>
      <c r="O56" s="146" t="str">
        <f t="shared" si="46"/>
        <v/>
      </c>
      <c r="P56" s="146" t="str">
        <f t="shared" si="46"/>
        <v/>
      </c>
      <c r="Q56" s="146" t="str">
        <f t="shared" si="46"/>
        <v/>
      </c>
      <c r="R56" s="146" t="str">
        <f t="shared" si="46"/>
        <v/>
      </c>
      <c r="S56" s="146" t="str">
        <f t="shared" si="46"/>
        <v/>
      </c>
      <c r="T56" s="146" t="str">
        <f t="shared" si="46"/>
        <v/>
      </c>
      <c r="U56" s="146" t="str">
        <f t="shared" si="46"/>
        <v/>
      </c>
      <c r="V56" s="146" t="str">
        <f t="shared" si="46"/>
        <v/>
      </c>
      <c r="W56" s="146" t="str">
        <f t="shared" si="46"/>
        <v/>
      </c>
      <c r="X56" s="146" t="str">
        <f t="shared" si="46"/>
        <v/>
      </c>
      <c r="Y56" s="146" t="str">
        <f t="shared" si="46"/>
        <v/>
      </c>
      <c r="Z56" s="146" t="str">
        <f t="shared" si="46"/>
        <v/>
      </c>
      <c r="AA56" s="146" t="str">
        <f t="shared" si="46"/>
        <v/>
      </c>
      <c r="AB56" s="147" t="str">
        <f t="shared" si="46"/>
        <v/>
      </c>
      <c r="AC56" s="152" t="e">
        <f>+SUM(E56:AB56)*D56</f>
        <v>#REF!</v>
      </c>
      <c r="AD56" s="1" t="e">
        <f>+SUM(L56:U56)*D56</f>
        <v>#REF!</v>
      </c>
      <c r="AF56" s="1" t="str">
        <f>AF52</f>
        <v>SÁB</v>
      </c>
      <c r="AG56" s="1">
        <f>AG55</f>
        <v>12</v>
      </c>
    </row>
    <row r="57" spans="1:33" ht="15" x14ac:dyDescent="0.2">
      <c r="A57" s="191"/>
      <c r="B57" s="194"/>
      <c r="C57" s="106" t="s">
        <v>37</v>
      </c>
      <c r="D57" s="107" t="e">
        <f>#REF!</f>
        <v>#REF!</v>
      </c>
      <c r="E57" s="143" t="str">
        <f t="shared" ref="E57:AB57" si="47">IF(ISERROR(E110/$AC111*$B55),"",(E110/$AC111*$B55))</f>
        <v/>
      </c>
      <c r="F57" s="143" t="str">
        <f t="shared" si="47"/>
        <v/>
      </c>
      <c r="G57" s="143" t="str">
        <f t="shared" si="47"/>
        <v/>
      </c>
      <c r="H57" s="143" t="str">
        <f t="shared" si="47"/>
        <v/>
      </c>
      <c r="I57" s="143" t="str">
        <f t="shared" si="47"/>
        <v/>
      </c>
      <c r="J57" s="143" t="str">
        <f t="shared" si="47"/>
        <v/>
      </c>
      <c r="K57" s="143" t="str">
        <f t="shared" si="47"/>
        <v/>
      </c>
      <c r="L57" s="143" t="str">
        <f t="shared" si="47"/>
        <v/>
      </c>
      <c r="M57" s="143" t="str">
        <f t="shared" si="47"/>
        <v/>
      </c>
      <c r="N57" s="143" t="str">
        <f t="shared" si="47"/>
        <v/>
      </c>
      <c r="O57" s="143" t="str">
        <f t="shared" si="47"/>
        <v/>
      </c>
      <c r="P57" s="143" t="str">
        <f t="shared" si="47"/>
        <v/>
      </c>
      <c r="Q57" s="143" t="str">
        <f t="shared" si="47"/>
        <v/>
      </c>
      <c r="R57" s="143" t="str">
        <f t="shared" si="47"/>
        <v/>
      </c>
      <c r="S57" s="143" t="str">
        <f t="shared" si="47"/>
        <v/>
      </c>
      <c r="T57" s="143" t="str">
        <f t="shared" si="47"/>
        <v/>
      </c>
      <c r="U57" s="143" t="str">
        <f t="shared" si="47"/>
        <v/>
      </c>
      <c r="V57" s="143" t="str">
        <f t="shared" si="47"/>
        <v/>
      </c>
      <c r="W57" s="143" t="str">
        <f t="shared" si="47"/>
        <v/>
      </c>
      <c r="X57" s="143" t="str">
        <f t="shared" si="47"/>
        <v/>
      </c>
      <c r="Y57" s="143" t="str">
        <f t="shared" si="47"/>
        <v/>
      </c>
      <c r="Z57" s="143" t="str">
        <f t="shared" si="47"/>
        <v/>
      </c>
      <c r="AA57" s="143" t="str">
        <f t="shared" si="47"/>
        <v/>
      </c>
      <c r="AB57" s="144" t="str">
        <f t="shared" si="47"/>
        <v/>
      </c>
      <c r="AC57" s="153" t="e">
        <f>+SUM(E57:AB57)*D57</f>
        <v>#REF!</v>
      </c>
      <c r="AD57" s="1" t="e">
        <f>+SUM(L57:U57)*D57</f>
        <v>#REF!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92"/>
      <c r="B58" s="195"/>
      <c r="C58" s="112" t="s">
        <v>34</v>
      </c>
      <c r="D58" s="113" t="e">
        <f>+SUM(D55:D57)</f>
        <v>#REF!</v>
      </c>
      <c r="E58" s="109" t="str">
        <f t="shared" ref="E58:AB58" si="48">IF(ISERROR(E55*$D55+E56*$D56+E57*$D57),"",(E55*$D55+E56*$D56+E57*$D57))</f>
        <v/>
      </c>
      <c r="F58" s="109" t="str">
        <f t="shared" si="48"/>
        <v/>
      </c>
      <c r="G58" s="109" t="str">
        <f t="shared" si="48"/>
        <v/>
      </c>
      <c r="H58" s="109" t="str">
        <f t="shared" si="48"/>
        <v/>
      </c>
      <c r="I58" s="109" t="str">
        <f t="shared" si="48"/>
        <v/>
      </c>
      <c r="J58" s="109" t="str">
        <f t="shared" si="48"/>
        <v/>
      </c>
      <c r="K58" s="109" t="str">
        <f t="shared" si="48"/>
        <v/>
      </c>
      <c r="L58" s="109" t="str">
        <f t="shared" si="48"/>
        <v/>
      </c>
      <c r="M58" s="109" t="str">
        <f t="shared" si="48"/>
        <v/>
      </c>
      <c r="N58" s="109" t="str">
        <f t="shared" si="48"/>
        <v/>
      </c>
      <c r="O58" s="109" t="str">
        <f t="shared" si="48"/>
        <v/>
      </c>
      <c r="P58" s="109" t="str">
        <f t="shared" si="48"/>
        <v/>
      </c>
      <c r="Q58" s="109" t="str">
        <f t="shared" si="48"/>
        <v/>
      </c>
      <c r="R58" s="109" t="str">
        <f t="shared" si="48"/>
        <v/>
      </c>
      <c r="S58" s="109" t="str">
        <f t="shared" si="48"/>
        <v/>
      </c>
      <c r="T58" s="109" t="str">
        <f t="shared" si="48"/>
        <v/>
      </c>
      <c r="U58" s="109" t="str">
        <f t="shared" si="48"/>
        <v/>
      </c>
      <c r="V58" s="109" t="str">
        <f t="shared" si="48"/>
        <v/>
      </c>
      <c r="W58" s="109" t="str">
        <f t="shared" si="48"/>
        <v/>
      </c>
      <c r="X58" s="109" t="str">
        <f t="shared" si="48"/>
        <v/>
      </c>
      <c r="Y58" s="109" t="str">
        <f t="shared" si="48"/>
        <v/>
      </c>
      <c r="Z58" s="109" t="str">
        <f t="shared" si="48"/>
        <v/>
      </c>
      <c r="AA58" s="109" t="str">
        <f t="shared" si="48"/>
        <v/>
      </c>
      <c r="AB58" s="142" t="str">
        <f t="shared" si="48"/>
        <v/>
      </c>
      <c r="AC58" s="152" t="e">
        <f>+SUM(AC55:AC57)</f>
        <v>#REF!</v>
      </c>
      <c r="AD58" s="152" t="e">
        <f>+SUM(AD55:AD57)</f>
        <v>#REF!</v>
      </c>
    </row>
    <row r="59" spans="1:33" s="5" customFormat="1" x14ac:dyDescent="0.2">
      <c r="AD59" s="173" t="e">
        <f>+AD14+AD18+AD22+AD26+AD30+AD34+AD38+AD42+AD46+AD50+AD54+AD58</f>
        <v>#REF!</v>
      </c>
    </row>
    <row r="60" spans="1:33" s="5" customFormat="1" ht="15.75" x14ac:dyDescent="0.2">
      <c r="B60" s="38" t="s">
        <v>44</v>
      </c>
      <c r="Z60" s="6"/>
      <c r="AA60" s="6"/>
      <c r="AB60" s="6"/>
    </row>
    <row r="61" spans="1:33" s="5" customFormat="1" ht="18" x14ac:dyDescent="0.25">
      <c r="B61" s="38" t="s">
        <v>51</v>
      </c>
      <c r="W61" s="37"/>
      <c r="Z61" s="7" t="s">
        <v>58</v>
      </c>
    </row>
    <row r="62" spans="1:33" ht="18.75" thickBot="1" x14ac:dyDescent="0.3">
      <c r="B62" s="138"/>
      <c r="Z62" s="139"/>
    </row>
    <row r="63" spans="1:33" ht="32.25" thickBot="1" x14ac:dyDescent="0.25">
      <c r="A63" s="3" t="e">
        <f>+"AÑO: "&amp;$D$6</f>
        <v>#REF!</v>
      </c>
      <c r="B63" s="4" t="s">
        <v>52</v>
      </c>
      <c r="C63" s="8" t="s">
        <v>32</v>
      </c>
      <c r="D63" s="9" t="s">
        <v>33</v>
      </c>
      <c r="E63" s="10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11" t="s">
        <v>14</v>
      </c>
      <c r="P63" s="11" t="s">
        <v>15</v>
      </c>
      <c r="Q63" s="11" t="s">
        <v>16</v>
      </c>
      <c r="R63" s="11" t="s">
        <v>17</v>
      </c>
      <c r="S63" s="11" t="s">
        <v>18</v>
      </c>
      <c r="T63" s="11" t="s">
        <v>19</v>
      </c>
      <c r="U63" s="11" t="s">
        <v>20</v>
      </c>
      <c r="V63" s="11" t="s">
        <v>21</v>
      </c>
      <c r="W63" s="11" t="s">
        <v>22</v>
      </c>
      <c r="X63" s="11" t="s">
        <v>23</v>
      </c>
      <c r="Y63" s="11" t="s">
        <v>24</v>
      </c>
      <c r="Z63" s="11" t="s">
        <v>25</v>
      </c>
      <c r="AA63" s="11" t="s">
        <v>26</v>
      </c>
      <c r="AB63" s="11" t="s">
        <v>27</v>
      </c>
      <c r="AC63" s="12" t="s">
        <v>34</v>
      </c>
    </row>
    <row r="64" spans="1:33" ht="15" x14ac:dyDescent="0.2">
      <c r="A64" s="196" t="e">
        <f>A11</f>
        <v>#REF!</v>
      </c>
      <c r="B64" s="196"/>
      <c r="C64" s="13" t="s">
        <v>35</v>
      </c>
      <c r="D64" s="14" t="e">
        <f>D11</f>
        <v>#REF!</v>
      </c>
      <c r="E64" s="10" t="e">
        <f>#REF!</f>
        <v>#REF!</v>
      </c>
      <c r="F64" s="15" t="e">
        <f>#REF!</f>
        <v>#REF!</v>
      </c>
      <c r="G64" s="15" t="e">
        <f>#REF!</f>
        <v>#REF!</v>
      </c>
      <c r="H64" s="15" t="e">
        <f>#REF!</f>
        <v>#REF!</v>
      </c>
      <c r="I64" s="15" t="e">
        <f>#REF!</f>
        <v>#REF!</v>
      </c>
      <c r="J64" s="15" t="e">
        <f>#REF!</f>
        <v>#REF!</v>
      </c>
      <c r="K64" s="15" t="e">
        <f>#REF!</f>
        <v>#REF!</v>
      </c>
      <c r="L64" s="15" t="e">
        <f>#REF!</f>
        <v>#REF!</v>
      </c>
      <c r="M64" s="15" t="e">
        <f>#REF!</f>
        <v>#REF!</v>
      </c>
      <c r="N64" s="15" t="e">
        <f>#REF!</f>
        <v>#REF!</v>
      </c>
      <c r="O64" s="15" t="e">
        <f>#REF!</f>
        <v>#REF!</v>
      </c>
      <c r="P64" s="15" t="e">
        <f>#REF!</f>
        <v>#REF!</v>
      </c>
      <c r="Q64" s="15" t="e">
        <f>#REF!</f>
        <v>#REF!</v>
      </c>
      <c r="R64" s="15" t="e">
        <f>#REF!</f>
        <v>#REF!</v>
      </c>
      <c r="S64" s="15" t="e">
        <f>#REF!</f>
        <v>#REF!</v>
      </c>
      <c r="T64" s="15" t="e">
        <f>#REF!</f>
        <v>#REF!</v>
      </c>
      <c r="U64" s="15" t="e">
        <f>#REF!</f>
        <v>#REF!</v>
      </c>
      <c r="V64" s="15" t="e">
        <f>#REF!</f>
        <v>#REF!</v>
      </c>
      <c r="W64" s="15" t="e">
        <f>#REF!</f>
        <v>#REF!</v>
      </c>
      <c r="X64" s="15" t="e">
        <f>#REF!</f>
        <v>#REF!</v>
      </c>
      <c r="Y64" s="15" t="e">
        <f>#REF!</f>
        <v>#REF!</v>
      </c>
      <c r="Z64" s="15" t="e">
        <f>#REF!</f>
        <v>#REF!</v>
      </c>
      <c r="AA64" s="15" t="e">
        <f>#REF!</f>
        <v>#REF!</v>
      </c>
      <c r="AB64" s="16" t="e">
        <f>#REF!</f>
        <v>#REF!</v>
      </c>
      <c r="AC64" s="12" t="e">
        <f>+SUM(E64:AB64)*D64</f>
        <v>#REF!</v>
      </c>
    </row>
    <row r="65" spans="1:29" ht="15" x14ac:dyDescent="0.2">
      <c r="A65" s="197"/>
      <c r="B65" s="197"/>
      <c r="C65" s="17" t="s">
        <v>36</v>
      </c>
      <c r="D65" s="18" t="e">
        <f>D12</f>
        <v>#REF!</v>
      </c>
      <c r="E65" s="19" t="e">
        <f>#REF!</f>
        <v>#REF!</v>
      </c>
      <c r="F65" s="20" t="e">
        <f>#REF!</f>
        <v>#REF!</v>
      </c>
      <c r="G65" s="20" t="e">
        <f>#REF!</f>
        <v>#REF!</v>
      </c>
      <c r="H65" s="20" t="e">
        <f>#REF!</f>
        <v>#REF!</v>
      </c>
      <c r="I65" s="20" t="e">
        <f>#REF!</f>
        <v>#REF!</v>
      </c>
      <c r="J65" s="20" t="e">
        <f>#REF!</f>
        <v>#REF!</v>
      </c>
      <c r="K65" s="20" t="e">
        <f>#REF!</f>
        <v>#REF!</v>
      </c>
      <c r="L65" s="20" t="e">
        <f>#REF!</f>
        <v>#REF!</v>
      </c>
      <c r="M65" s="20" t="e">
        <f>#REF!</f>
        <v>#REF!</v>
      </c>
      <c r="N65" s="20" t="e">
        <f>#REF!</f>
        <v>#REF!</v>
      </c>
      <c r="O65" s="20" t="e">
        <f>#REF!</f>
        <v>#REF!</v>
      </c>
      <c r="P65" s="20" t="e">
        <f>#REF!</f>
        <v>#REF!</v>
      </c>
      <c r="Q65" s="20" t="e">
        <f>#REF!</f>
        <v>#REF!</v>
      </c>
      <c r="R65" s="20" t="e">
        <f>#REF!</f>
        <v>#REF!</v>
      </c>
      <c r="S65" s="20" t="e">
        <f>#REF!</f>
        <v>#REF!</v>
      </c>
      <c r="T65" s="20" t="e">
        <f>#REF!</f>
        <v>#REF!</v>
      </c>
      <c r="U65" s="20" t="e">
        <f>#REF!</f>
        <v>#REF!</v>
      </c>
      <c r="V65" s="20" t="e">
        <f>#REF!</f>
        <v>#REF!</v>
      </c>
      <c r="W65" s="20" t="e">
        <f>#REF!</f>
        <v>#REF!</v>
      </c>
      <c r="X65" s="20" t="e">
        <f>#REF!</f>
        <v>#REF!</v>
      </c>
      <c r="Y65" s="20" t="e">
        <f>#REF!</f>
        <v>#REF!</v>
      </c>
      <c r="Z65" s="20" t="e">
        <f>#REF!</f>
        <v>#REF!</v>
      </c>
      <c r="AA65" s="20" t="e">
        <f>#REF!</f>
        <v>#REF!</v>
      </c>
      <c r="AB65" s="21" t="e">
        <f>#REF!</f>
        <v>#REF!</v>
      </c>
      <c r="AC65" s="12" t="e">
        <f>+SUM(E65:AB65)*D65</f>
        <v>#REF!</v>
      </c>
    </row>
    <row r="66" spans="1:29" ht="15" x14ac:dyDescent="0.2">
      <c r="A66" s="197"/>
      <c r="B66" s="197"/>
      <c r="C66" s="22" t="s">
        <v>37</v>
      </c>
      <c r="D66" s="23" t="e">
        <f>D13</f>
        <v>#REF!</v>
      </c>
      <c r="E66" s="24" t="e">
        <f>#REF!</f>
        <v>#REF!</v>
      </c>
      <c r="F66" s="25" t="e">
        <f>#REF!</f>
        <v>#REF!</v>
      </c>
      <c r="G66" s="25" t="e">
        <f>#REF!</f>
        <v>#REF!</v>
      </c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 t="e">
        <f>#REF!</f>
        <v>#REF!</v>
      </c>
      <c r="Q66" s="25" t="e">
        <f>#REF!</f>
        <v>#REF!</v>
      </c>
      <c r="R66" s="25" t="e">
        <f>#REF!</f>
        <v>#REF!</v>
      </c>
      <c r="S66" s="25" t="e">
        <f>#REF!</f>
        <v>#REF!</v>
      </c>
      <c r="T66" s="25" t="e">
        <f>#REF!</f>
        <v>#REF!</v>
      </c>
      <c r="U66" s="25" t="e">
        <f>#REF!</f>
        <v>#REF!</v>
      </c>
      <c r="V66" s="25" t="e">
        <f>#REF!</f>
        <v>#REF!</v>
      </c>
      <c r="W66" s="25" t="e">
        <f>#REF!</f>
        <v>#REF!</v>
      </c>
      <c r="X66" s="25" t="e">
        <f>#REF!</f>
        <v>#REF!</v>
      </c>
      <c r="Y66" s="25" t="e">
        <f>#REF!</f>
        <v>#REF!</v>
      </c>
      <c r="Z66" s="25" t="e">
        <f>#REF!</f>
        <v>#REF!</v>
      </c>
      <c r="AA66" s="25" t="e">
        <f>#REF!</f>
        <v>#REF!</v>
      </c>
      <c r="AB66" s="26" t="e">
        <f>#REF!</f>
        <v>#REF!</v>
      </c>
      <c r="AC66" s="12" t="e">
        <f>+SUM(E66:AB66)*D66</f>
        <v>#REF!</v>
      </c>
    </row>
    <row r="67" spans="1:29" ht="15" thickBot="1" x14ac:dyDescent="0.25">
      <c r="A67" s="198"/>
      <c r="B67" s="198"/>
      <c r="C67" s="27" t="s">
        <v>34</v>
      </c>
      <c r="D67" s="28" t="e">
        <f>+SUM(D64:D66)</f>
        <v>#REF!</v>
      </c>
      <c r="E67" s="29" t="e">
        <f>SUMPRODUCT($D64:$D66,E64:E66)</f>
        <v>#REF!</v>
      </c>
      <c r="F67" s="29" t="e">
        <f t="shared" ref="F67:AB67" si="49">SUMPRODUCT($D64:$D66,F64:F66)</f>
        <v>#REF!</v>
      </c>
      <c r="G67" s="29" t="e">
        <f t="shared" si="49"/>
        <v>#REF!</v>
      </c>
      <c r="H67" s="29" t="e">
        <f t="shared" si="49"/>
        <v>#REF!</v>
      </c>
      <c r="I67" s="29" t="e">
        <f t="shared" si="49"/>
        <v>#REF!</v>
      </c>
      <c r="J67" s="29" t="e">
        <f t="shared" si="49"/>
        <v>#REF!</v>
      </c>
      <c r="K67" s="29" t="e">
        <f t="shared" si="49"/>
        <v>#REF!</v>
      </c>
      <c r="L67" s="29" t="e">
        <f t="shared" si="49"/>
        <v>#REF!</v>
      </c>
      <c r="M67" s="29" t="e">
        <f t="shared" si="49"/>
        <v>#REF!</v>
      </c>
      <c r="N67" s="29" t="e">
        <f t="shared" si="49"/>
        <v>#REF!</v>
      </c>
      <c r="O67" s="29" t="e">
        <f t="shared" si="49"/>
        <v>#REF!</v>
      </c>
      <c r="P67" s="29" t="e">
        <f t="shared" si="49"/>
        <v>#REF!</v>
      </c>
      <c r="Q67" s="29" t="e">
        <f t="shared" si="49"/>
        <v>#REF!</v>
      </c>
      <c r="R67" s="29" t="e">
        <f t="shared" si="49"/>
        <v>#REF!</v>
      </c>
      <c r="S67" s="29" t="e">
        <f t="shared" si="49"/>
        <v>#REF!</v>
      </c>
      <c r="T67" s="29" t="e">
        <f t="shared" si="49"/>
        <v>#REF!</v>
      </c>
      <c r="U67" s="29" t="e">
        <f t="shared" si="49"/>
        <v>#REF!</v>
      </c>
      <c r="V67" s="29" t="e">
        <f t="shared" si="49"/>
        <v>#REF!</v>
      </c>
      <c r="W67" s="29" t="e">
        <f t="shared" si="49"/>
        <v>#REF!</v>
      </c>
      <c r="X67" s="29" t="e">
        <f t="shared" si="49"/>
        <v>#REF!</v>
      </c>
      <c r="Y67" s="29" t="e">
        <f t="shared" si="49"/>
        <v>#REF!</v>
      </c>
      <c r="Z67" s="29" t="e">
        <f t="shared" si="49"/>
        <v>#REF!</v>
      </c>
      <c r="AA67" s="29" t="e">
        <f t="shared" si="49"/>
        <v>#REF!</v>
      </c>
      <c r="AB67" s="29" t="e">
        <f t="shared" si="49"/>
        <v>#REF!</v>
      </c>
      <c r="AC67" s="30" t="e">
        <f>+SUM(E67:AB67)</f>
        <v>#REF!</v>
      </c>
    </row>
    <row r="68" spans="1:29" ht="15" x14ac:dyDescent="0.2">
      <c r="A68" s="196" t="e">
        <f t="shared" ref="A68" si="50">A15</f>
        <v>#REF!</v>
      </c>
      <c r="B68" s="197"/>
      <c r="C68" s="13" t="s">
        <v>35</v>
      </c>
      <c r="D68" s="14" t="e">
        <f>D15</f>
        <v>#REF!</v>
      </c>
      <c r="E68" s="10" t="e">
        <f>#REF!</f>
        <v>#REF!</v>
      </c>
      <c r="F68" s="15" t="e">
        <f>#REF!</f>
        <v>#REF!</v>
      </c>
      <c r="G68" s="15" t="e">
        <f>#REF!</f>
        <v>#REF!</v>
      </c>
      <c r="H68" s="15" t="e">
        <f>#REF!</f>
        <v>#REF!</v>
      </c>
      <c r="I68" s="15" t="e">
        <f>#REF!</f>
        <v>#REF!</v>
      </c>
      <c r="J68" s="15" t="e">
        <f>#REF!</f>
        <v>#REF!</v>
      </c>
      <c r="K68" s="15" t="e">
        <f>#REF!</f>
        <v>#REF!</v>
      </c>
      <c r="L68" s="15" t="e">
        <f>#REF!</f>
        <v>#REF!</v>
      </c>
      <c r="M68" s="15" t="e">
        <f>#REF!</f>
        <v>#REF!</v>
      </c>
      <c r="N68" s="15" t="e">
        <f>#REF!</f>
        <v>#REF!</v>
      </c>
      <c r="O68" s="15" t="e">
        <f>#REF!</f>
        <v>#REF!</v>
      </c>
      <c r="P68" s="15" t="e">
        <f>#REF!</f>
        <v>#REF!</v>
      </c>
      <c r="Q68" s="15" t="e">
        <f>#REF!</f>
        <v>#REF!</v>
      </c>
      <c r="R68" s="15" t="e">
        <f>#REF!</f>
        <v>#REF!</v>
      </c>
      <c r="S68" s="15" t="e">
        <f>#REF!</f>
        <v>#REF!</v>
      </c>
      <c r="T68" s="15" t="e">
        <f>#REF!</f>
        <v>#REF!</v>
      </c>
      <c r="U68" s="15" t="e">
        <f>#REF!</f>
        <v>#REF!</v>
      </c>
      <c r="V68" s="15" t="e">
        <f>#REF!</f>
        <v>#REF!</v>
      </c>
      <c r="W68" s="15" t="e">
        <f>#REF!</f>
        <v>#REF!</v>
      </c>
      <c r="X68" s="15" t="e">
        <f>#REF!</f>
        <v>#REF!</v>
      </c>
      <c r="Y68" s="15" t="e">
        <f>#REF!</f>
        <v>#REF!</v>
      </c>
      <c r="Z68" s="15" t="e">
        <f>#REF!</f>
        <v>#REF!</v>
      </c>
      <c r="AA68" s="15" t="e">
        <f>#REF!</f>
        <v>#REF!</v>
      </c>
      <c r="AB68" s="16" t="e">
        <f>#REF!</f>
        <v>#REF!</v>
      </c>
      <c r="AC68" s="12" t="e">
        <f>+SUM(E68:AB68)*D68</f>
        <v>#REF!</v>
      </c>
    </row>
    <row r="69" spans="1:29" ht="15" x14ac:dyDescent="0.2">
      <c r="A69" s="197"/>
      <c r="B69" s="197"/>
      <c r="C69" s="17" t="s">
        <v>36</v>
      </c>
      <c r="D69" s="18" t="e">
        <f>D16</f>
        <v>#REF!</v>
      </c>
      <c r="E69" s="19" t="e">
        <f>#REF!</f>
        <v>#REF!</v>
      </c>
      <c r="F69" s="20" t="e">
        <f>#REF!</f>
        <v>#REF!</v>
      </c>
      <c r="G69" s="20" t="e">
        <f>#REF!</f>
        <v>#REF!</v>
      </c>
      <c r="H69" s="20" t="e">
        <f>#REF!</f>
        <v>#REF!</v>
      </c>
      <c r="I69" s="20" t="e">
        <f>#REF!</f>
        <v>#REF!</v>
      </c>
      <c r="J69" s="20" t="e">
        <f>#REF!</f>
        <v>#REF!</v>
      </c>
      <c r="K69" s="20" t="e">
        <f>#REF!</f>
        <v>#REF!</v>
      </c>
      <c r="L69" s="20" t="e">
        <f>#REF!</f>
        <v>#REF!</v>
      </c>
      <c r="M69" s="20" t="e">
        <f>#REF!</f>
        <v>#REF!</v>
      </c>
      <c r="N69" s="20" t="e">
        <f>#REF!</f>
        <v>#REF!</v>
      </c>
      <c r="O69" s="20" t="e">
        <f>#REF!</f>
        <v>#REF!</v>
      </c>
      <c r="P69" s="20" t="e">
        <f>#REF!</f>
        <v>#REF!</v>
      </c>
      <c r="Q69" s="20" t="e">
        <f>#REF!</f>
        <v>#REF!</v>
      </c>
      <c r="R69" s="20" t="e">
        <f>#REF!</f>
        <v>#REF!</v>
      </c>
      <c r="S69" s="20" t="e">
        <f>#REF!</f>
        <v>#REF!</v>
      </c>
      <c r="T69" s="20" t="e">
        <f>#REF!</f>
        <v>#REF!</v>
      </c>
      <c r="U69" s="20" t="e">
        <f>#REF!</f>
        <v>#REF!</v>
      </c>
      <c r="V69" s="20" t="e">
        <f>#REF!</f>
        <v>#REF!</v>
      </c>
      <c r="W69" s="20" t="e">
        <f>#REF!</f>
        <v>#REF!</v>
      </c>
      <c r="X69" s="20" t="e">
        <f>#REF!</f>
        <v>#REF!</v>
      </c>
      <c r="Y69" s="20" t="e">
        <f>#REF!</f>
        <v>#REF!</v>
      </c>
      <c r="Z69" s="20" t="e">
        <f>#REF!</f>
        <v>#REF!</v>
      </c>
      <c r="AA69" s="20" t="e">
        <f>#REF!</f>
        <v>#REF!</v>
      </c>
      <c r="AB69" s="21" t="e">
        <f>#REF!</f>
        <v>#REF!</v>
      </c>
      <c r="AC69" s="12" t="e">
        <f>+SUM(E69:AB69)*D69</f>
        <v>#REF!</v>
      </c>
    </row>
    <row r="70" spans="1:29" ht="15" x14ac:dyDescent="0.2">
      <c r="A70" s="197"/>
      <c r="B70" s="197"/>
      <c r="C70" s="22" t="s">
        <v>37</v>
      </c>
      <c r="D70" s="23" t="e">
        <f>D17</f>
        <v>#REF!</v>
      </c>
      <c r="E70" s="24" t="e">
        <f>#REF!</f>
        <v>#REF!</v>
      </c>
      <c r="F70" s="25" t="e">
        <f>#REF!</f>
        <v>#REF!</v>
      </c>
      <c r="G70" s="25" t="e">
        <f>#REF!</f>
        <v>#REF!</v>
      </c>
      <c r="H70" s="25" t="e">
        <f>#REF!</f>
        <v>#REF!</v>
      </c>
      <c r="I70" s="25" t="e">
        <f>#REF!</f>
        <v>#REF!</v>
      </c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 t="e">
        <f>#REF!</f>
        <v>#REF!</v>
      </c>
      <c r="Q70" s="25" t="e">
        <f>#REF!</f>
        <v>#REF!</v>
      </c>
      <c r="R70" s="25" t="e">
        <f>#REF!</f>
        <v>#REF!</v>
      </c>
      <c r="S70" s="25" t="e">
        <f>#REF!</f>
        <v>#REF!</v>
      </c>
      <c r="T70" s="25" t="e">
        <f>#REF!</f>
        <v>#REF!</v>
      </c>
      <c r="U70" s="25" t="e">
        <f>#REF!</f>
        <v>#REF!</v>
      </c>
      <c r="V70" s="25" t="e">
        <f>#REF!</f>
        <v>#REF!</v>
      </c>
      <c r="W70" s="25" t="e">
        <f>#REF!</f>
        <v>#REF!</v>
      </c>
      <c r="X70" s="25" t="e">
        <f>#REF!</f>
        <v>#REF!</v>
      </c>
      <c r="Y70" s="25" t="e">
        <f>#REF!</f>
        <v>#REF!</v>
      </c>
      <c r="Z70" s="25" t="e">
        <f>#REF!</f>
        <v>#REF!</v>
      </c>
      <c r="AA70" s="25" t="e">
        <f>#REF!</f>
        <v>#REF!</v>
      </c>
      <c r="AB70" s="26" t="e">
        <f>#REF!</f>
        <v>#REF!</v>
      </c>
      <c r="AC70" s="12" t="e">
        <f>+SUM(E70:AB70)*D70</f>
        <v>#REF!</v>
      </c>
    </row>
    <row r="71" spans="1:29" ht="15" thickBot="1" x14ac:dyDescent="0.25">
      <c r="A71" s="198"/>
      <c r="B71" s="198"/>
      <c r="C71" s="27" t="s">
        <v>34</v>
      </c>
      <c r="D71" s="28" t="e">
        <f>+SUM(D68:D70)</f>
        <v>#REF!</v>
      </c>
      <c r="E71" s="29" t="e">
        <f>SUMPRODUCT($D68:$D70,E68:E70)</f>
        <v>#REF!</v>
      </c>
      <c r="F71" s="29" t="e">
        <f t="shared" ref="F71:AB71" si="51">SUMPRODUCT($D68:$D70,F68:F70)</f>
        <v>#REF!</v>
      </c>
      <c r="G71" s="29" t="e">
        <f t="shared" si="51"/>
        <v>#REF!</v>
      </c>
      <c r="H71" s="29" t="e">
        <f t="shared" si="51"/>
        <v>#REF!</v>
      </c>
      <c r="I71" s="29" t="e">
        <f t="shared" si="51"/>
        <v>#REF!</v>
      </c>
      <c r="J71" s="29" t="e">
        <f t="shared" si="51"/>
        <v>#REF!</v>
      </c>
      <c r="K71" s="29" t="e">
        <f t="shared" si="51"/>
        <v>#REF!</v>
      </c>
      <c r="L71" s="29" t="e">
        <f t="shared" si="51"/>
        <v>#REF!</v>
      </c>
      <c r="M71" s="29" t="e">
        <f t="shared" si="51"/>
        <v>#REF!</v>
      </c>
      <c r="N71" s="29" t="e">
        <f t="shared" si="51"/>
        <v>#REF!</v>
      </c>
      <c r="O71" s="29" t="e">
        <f t="shared" si="51"/>
        <v>#REF!</v>
      </c>
      <c r="P71" s="29" t="e">
        <f t="shared" si="51"/>
        <v>#REF!</v>
      </c>
      <c r="Q71" s="29" t="e">
        <f t="shared" si="51"/>
        <v>#REF!</v>
      </c>
      <c r="R71" s="29" t="e">
        <f t="shared" si="51"/>
        <v>#REF!</v>
      </c>
      <c r="S71" s="29" t="e">
        <f t="shared" si="51"/>
        <v>#REF!</v>
      </c>
      <c r="T71" s="29" t="e">
        <f t="shared" si="51"/>
        <v>#REF!</v>
      </c>
      <c r="U71" s="29" t="e">
        <f t="shared" si="51"/>
        <v>#REF!</v>
      </c>
      <c r="V71" s="29" t="e">
        <f t="shared" si="51"/>
        <v>#REF!</v>
      </c>
      <c r="W71" s="29" t="e">
        <f t="shared" si="51"/>
        <v>#REF!</v>
      </c>
      <c r="X71" s="29" t="e">
        <f t="shared" si="51"/>
        <v>#REF!</v>
      </c>
      <c r="Y71" s="29" t="e">
        <f t="shared" si="51"/>
        <v>#REF!</v>
      </c>
      <c r="Z71" s="29" t="e">
        <f t="shared" si="51"/>
        <v>#REF!</v>
      </c>
      <c r="AA71" s="29" t="e">
        <f t="shared" si="51"/>
        <v>#REF!</v>
      </c>
      <c r="AB71" s="29" t="e">
        <f t="shared" si="51"/>
        <v>#REF!</v>
      </c>
      <c r="AC71" s="30" t="e">
        <f>+SUM(E71:AB71)</f>
        <v>#REF!</v>
      </c>
    </row>
    <row r="72" spans="1:29" ht="15" x14ac:dyDescent="0.2">
      <c r="A72" s="196" t="e">
        <f t="shared" ref="A72" si="52">A19</f>
        <v>#REF!</v>
      </c>
      <c r="B72" s="196"/>
      <c r="C72" s="13" t="s">
        <v>35</v>
      </c>
      <c r="D72" s="14" t="e">
        <f>D19</f>
        <v>#REF!</v>
      </c>
      <c r="E72" s="10" t="e">
        <f>#REF!</f>
        <v>#REF!</v>
      </c>
      <c r="F72" s="15" t="e">
        <f>#REF!</f>
        <v>#REF!</v>
      </c>
      <c r="G72" s="15" t="e">
        <f>#REF!</f>
        <v>#REF!</v>
      </c>
      <c r="H72" s="15" t="e">
        <f>#REF!</f>
        <v>#REF!</v>
      </c>
      <c r="I72" s="15" t="e">
        <f>#REF!</f>
        <v>#REF!</v>
      </c>
      <c r="J72" s="15" t="e">
        <f>#REF!</f>
        <v>#REF!</v>
      </c>
      <c r="K72" s="15" t="e">
        <f>#REF!</f>
        <v>#REF!</v>
      </c>
      <c r="L72" s="15" t="e">
        <f>#REF!</f>
        <v>#REF!</v>
      </c>
      <c r="M72" s="15" t="e">
        <f>#REF!</f>
        <v>#REF!</v>
      </c>
      <c r="N72" s="15" t="e">
        <f>#REF!</f>
        <v>#REF!</v>
      </c>
      <c r="O72" s="15" t="e">
        <f>#REF!</f>
        <v>#REF!</v>
      </c>
      <c r="P72" s="15" t="e">
        <f>#REF!</f>
        <v>#REF!</v>
      </c>
      <c r="Q72" s="15" t="e">
        <f>#REF!</f>
        <v>#REF!</v>
      </c>
      <c r="R72" s="15" t="e">
        <f>#REF!</f>
        <v>#REF!</v>
      </c>
      <c r="S72" s="15" t="e">
        <f>#REF!</f>
        <v>#REF!</v>
      </c>
      <c r="T72" s="15" t="e">
        <f>#REF!</f>
        <v>#REF!</v>
      </c>
      <c r="U72" s="15" t="e">
        <f>#REF!</f>
        <v>#REF!</v>
      </c>
      <c r="V72" s="15" t="e">
        <f>#REF!</f>
        <v>#REF!</v>
      </c>
      <c r="W72" s="15" t="e">
        <f>#REF!</f>
        <v>#REF!</v>
      </c>
      <c r="X72" s="15" t="e">
        <f>#REF!</f>
        <v>#REF!</v>
      </c>
      <c r="Y72" s="15" t="e">
        <f>#REF!</f>
        <v>#REF!</v>
      </c>
      <c r="Z72" s="15" t="e">
        <f>#REF!</f>
        <v>#REF!</v>
      </c>
      <c r="AA72" s="15" t="e">
        <f>#REF!</f>
        <v>#REF!</v>
      </c>
      <c r="AB72" s="16" t="e">
        <f>#REF!</f>
        <v>#REF!</v>
      </c>
      <c r="AC72" s="12" t="e">
        <f>+SUM(E72:AB72)*D72</f>
        <v>#REF!</v>
      </c>
    </row>
    <row r="73" spans="1:29" ht="15" x14ac:dyDescent="0.2">
      <c r="A73" s="197"/>
      <c r="B73" s="197"/>
      <c r="C73" s="17" t="s">
        <v>36</v>
      </c>
      <c r="D73" s="18" t="e">
        <f>D20</f>
        <v>#REF!</v>
      </c>
      <c r="E73" s="19" t="e">
        <f>#REF!</f>
        <v>#REF!</v>
      </c>
      <c r="F73" s="20" t="e">
        <f>#REF!</f>
        <v>#REF!</v>
      </c>
      <c r="G73" s="20" t="e">
        <f>#REF!</f>
        <v>#REF!</v>
      </c>
      <c r="H73" s="20" t="e">
        <f>#REF!</f>
        <v>#REF!</v>
      </c>
      <c r="I73" s="20" t="e">
        <f>#REF!</f>
        <v>#REF!</v>
      </c>
      <c r="J73" s="20" t="e">
        <f>#REF!</f>
        <v>#REF!</v>
      </c>
      <c r="K73" s="20" t="e">
        <f>#REF!</f>
        <v>#REF!</v>
      </c>
      <c r="L73" s="20" t="e">
        <f>#REF!</f>
        <v>#REF!</v>
      </c>
      <c r="M73" s="20" t="e">
        <f>#REF!</f>
        <v>#REF!</v>
      </c>
      <c r="N73" s="20" t="e">
        <f>#REF!</f>
        <v>#REF!</v>
      </c>
      <c r="O73" s="20" t="e">
        <f>#REF!</f>
        <v>#REF!</v>
      </c>
      <c r="P73" s="20" t="e">
        <f>#REF!</f>
        <v>#REF!</v>
      </c>
      <c r="Q73" s="20" t="e">
        <f>#REF!</f>
        <v>#REF!</v>
      </c>
      <c r="R73" s="20" t="e">
        <f>#REF!</f>
        <v>#REF!</v>
      </c>
      <c r="S73" s="20" t="e">
        <f>#REF!</f>
        <v>#REF!</v>
      </c>
      <c r="T73" s="20" t="e">
        <f>#REF!</f>
        <v>#REF!</v>
      </c>
      <c r="U73" s="20" t="e">
        <f>#REF!</f>
        <v>#REF!</v>
      </c>
      <c r="V73" s="20" t="e">
        <f>#REF!</f>
        <v>#REF!</v>
      </c>
      <c r="W73" s="20" t="e">
        <f>#REF!</f>
        <v>#REF!</v>
      </c>
      <c r="X73" s="20" t="e">
        <f>#REF!</f>
        <v>#REF!</v>
      </c>
      <c r="Y73" s="20" t="e">
        <f>#REF!</f>
        <v>#REF!</v>
      </c>
      <c r="Z73" s="20" t="e">
        <f>#REF!</f>
        <v>#REF!</v>
      </c>
      <c r="AA73" s="20" t="e">
        <f>#REF!</f>
        <v>#REF!</v>
      </c>
      <c r="AB73" s="21" t="e">
        <f>#REF!</f>
        <v>#REF!</v>
      </c>
      <c r="AC73" s="12" t="e">
        <f>+SUM(E73:AB73)*D73</f>
        <v>#REF!</v>
      </c>
    </row>
    <row r="74" spans="1:29" ht="15" x14ac:dyDescent="0.2">
      <c r="A74" s="197"/>
      <c r="B74" s="197"/>
      <c r="C74" s="22" t="s">
        <v>37</v>
      </c>
      <c r="D74" s="23" t="e">
        <f>D21</f>
        <v>#REF!</v>
      </c>
      <c r="E74" s="24" t="e">
        <f>#REF!</f>
        <v>#REF!</v>
      </c>
      <c r="F74" s="25" t="e">
        <f>#REF!</f>
        <v>#REF!</v>
      </c>
      <c r="G74" s="25" t="e">
        <f>#REF!</f>
        <v>#REF!</v>
      </c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 t="e">
        <f>#REF!</f>
        <v>#REF!</v>
      </c>
      <c r="Q74" s="25" t="e">
        <f>#REF!</f>
        <v>#REF!</v>
      </c>
      <c r="R74" s="25" t="e">
        <f>#REF!</f>
        <v>#REF!</v>
      </c>
      <c r="S74" s="25" t="e">
        <f>#REF!</f>
        <v>#REF!</v>
      </c>
      <c r="T74" s="25" t="e">
        <f>#REF!</f>
        <v>#REF!</v>
      </c>
      <c r="U74" s="25" t="e">
        <f>#REF!</f>
        <v>#REF!</v>
      </c>
      <c r="V74" s="25" t="e">
        <f>#REF!</f>
        <v>#REF!</v>
      </c>
      <c r="W74" s="25" t="e">
        <f>#REF!</f>
        <v>#REF!</v>
      </c>
      <c r="X74" s="25" t="e">
        <f>#REF!</f>
        <v>#REF!</v>
      </c>
      <c r="Y74" s="25" t="e">
        <f>#REF!</f>
        <v>#REF!</v>
      </c>
      <c r="Z74" s="25" t="e">
        <f>#REF!</f>
        <v>#REF!</v>
      </c>
      <c r="AA74" s="25" t="e">
        <f>#REF!</f>
        <v>#REF!</v>
      </c>
      <c r="AB74" s="26" t="e">
        <f>#REF!</f>
        <v>#REF!</v>
      </c>
      <c r="AC74" s="12" t="e">
        <f>+SUM(E74:AB74)*D74</f>
        <v>#REF!</v>
      </c>
    </row>
    <row r="75" spans="1:29" ht="15" thickBot="1" x14ac:dyDescent="0.25">
      <c r="A75" s="198"/>
      <c r="B75" s="198"/>
      <c r="C75" s="27" t="s">
        <v>34</v>
      </c>
      <c r="D75" s="28" t="e">
        <f>+SUM(D72:D74)</f>
        <v>#REF!</v>
      </c>
      <c r="E75" s="29" t="e">
        <f>SUMPRODUCT($D72:$D74,E72:E74)</f>
        <v>#REF!</v>
      </c>
      <c r="F75" s="29" t="e">
        <f t="shared" ref="F75:AB75" si="53">SUMPRODUCT($D72:$D74,F72:F74)</f>
        <v>#REF!</v>
      </c>
      <c r="G75" s="29" t="e">
        <f t="shared" si="53"/>
        <v>#REF!</v>
      </c>
      <c r="H75" s="29" t="e">
        <f t="shared" si="53"/>
        <v>#REF!</v>
      </c>
      <c r="I75" s="29" t="e">
        <f t="shared" si="53"/>
        <v>#REF!</v>
      </c>
      <c r="J75" s="29" t="e">
        <f t="shared" si="53"/>
        <v>#REF!</v>
      </c>
      <c r="K75" s="29" t="e">
        <f t="shared" si="53"/>
        <v>#REF!</v>
      </c>
      <c r="L75" s="29" t="e">
        <f t="shared" si="53"/>
        <v>#REF!</v>
      </c>
      <c r="M75" s="29" t="e">
        <f t="shared" si="53"/>
        <v>#REF!</v>
      </c>
      <c r="N75" s="29" t="e">
        <f t="shared" si="53"/>
        <v>#REF!</v>
      </c>
      <c r="O75" s="29" t="e">
        <f t="shared" si="53"/>
        <v>#REF!</v>
      </c>
      <c r="P75" s="29" t="e">
        <f t="shared" si="53"/>
        <v>#REF!</v>
      </c>
      <c r="Q75" s="29" t="e">
        <f t="shared" si="53"/>
        <v>#REF!</v>
      </c>
      <c r="R75" s="29" t="e">
        <f t="shared" si="53"/>
        <v>#REF!</v>
      </c>
      <c r="S75" s="29" t="e">
        <f t="shared" si="53"/>
        <v>#REF!</v>
      </c>
      <c r="T75" s="29" t="e">
        <f t="shared" si="53"/>
        <v>#REF!</v>
      </c>
      <c r="U75" s="29" t="e">
        <f t="shared" si="53"/>
        <v>#REF!</v>
      </c>
      <c r="V75" s="29" t="e">
        <f t="shared" si="53"/>
        <v>#REF!</v>
      </c>
      <c r="W75" s="29" t="e">
        <f t="shared" si="53"/>
        <v>#REF!</v>
      </c>
      <c r="X75" s="29" t="e">
        <f t="shared" si="53"/>
        <v>#REF!</v>
      </c>
      <c r="Y75" s="29" t="e">
        <f t="shared" si="53"/>
        <v>#REF!</v>
      </c>
      <c r="Z75" s="29" t="e">
        <f t="shared" si="53"/>
        <v>#REF!</v>
      </c>
      <c r="AA75" s="29" t="e">
        <f t="shared" si="53"/>
        <v>#REF!</v>
      </c>
      <c r="AB75" s="29" t="e">
        <f t="shared" si="53"/>
        <v>#REF!</v>
      </c>
      <c r="AC75" s="30" t="e">
        <f>+SUM(E75:AB75)</f>
        <v>#REF!</v>
      </c>
    </row>
    <row r="76" spans="1:29" ht="15" x14ac:dyDescent="0.2">
      <c r="A76" s="196" t="e">
        <f t="shared" ref="A76" si="54">A23</f>
        <v>#REF!</v>
      </c>
      <c r="B76" s="197"/>
      <c r="C76" s="13" t="s">
        <v>35</v>
      </c>
      <c r="D76" s="14" t="e">
        <f>D23</f>
        <v>#REF!</v>
      </c>
      <c r="E76" s="10" t="e">
        <f>#REF!</f>
        <v>#REF!</v>
      </c>
      <c r="F76" s="15" t="e">
        <f>#REF!</f>
        <v>#REF!</v>
      </c>
      <c r="G76" s="15" t="e">
        <f>#REF!</f>
        <v>#REF!</v>
      </c>
      <c r="H76" s="15" t="e">
        <f>#REF!</f>
        <v>#REF!</v>
      </c>
      <c r="I76" s="15" t="e">
        <f>#REF!</f>
        <v>#REF!</v>
      </c>
      <c r="J76" s="15" t="e">
        <f>#REF!</f>
        <v>#REF!</v>
      </c>
      <c r="K76" s="15" t="e">
        <f>#REF!</f>
        <v>#REF!</v>
      </c>
      <c r="L76" s="15" t="e">
        <f>#REF!</f>
        <v>#REF!</v>
      </c>
      <c r="M76" s="15" t="e">
        <f>#REF!</f>
        <v>#REF!</v>
      </c>
      <c r="N76" s="15" t="e">
        <f>#REF!</f>
        <v>#REF!</v>
      </c>
      <c r="O76" s="15" t="e">
        <f>#REF!</f>
        <v>#REF!</v>
      </c>
      <c r="P76" s="15" t="e">
        <f>#REF!</f>
        <v>#REF!</v>
      </c>
      <c r="Q76" s="15" t="e">
        <f>#REF!</f>
        <v>#REF!</v>
      </c>
      <c r="R76" s="15" t="e">
        <f>#REF!</f>
        <v>#REF!</v>
      </c>
      <c r="S76" s="15" t="e">
        <f>#REF!</f>
        <v>#REF!</v>
      </c>
      <c r="T76" s="15" t="e">
        <f>#REF!</f>
        <v>#REF!</v>
      </c>
      <c r="U76" s="15" t="e">
        <f>#REF!</f>
        <v>#REF!</v>
      </c>
      <c r="V76" s="15" t="e">
        <f>#REF!</f>
        <v>#REF!</v>
      </c>
      <c r="W76" s="15" t="e">
        <f>#REF!</f>
        <v>#REF!</v>
      </c>
      <c r="X76" s="15" t="e">
        <f>#REF!</f>
        <v>#REF!</v>
      </c>
      <c r="Y76" s="15" t="e">
        <f>#REF!</f>
        <v>#REF!</v>
      </c>
      <c r="Z76" s="15" t="e">
        <f>#REF!</f>
        <v>#REF!</v>
      </c>
      <c r="AA76" s="15" t="e">
        <f>#REF!</f>
        <v>#REF!</v>
      </c>
      <c r="AB76" s="16" t="e">
        <f>#REF!</f>
        <v>#REF!</v>
      </c>
      <c r="AC76" s="12" t="e">
        <f>+SUM(E76:AB76)*D76</f>
        <v>#REF!</v>
      </c>
    </row>
    <row r="77" spans="1:29" ht="15" x14ac:dyDescent="0.2">
      <c r="A77" s="197"/>
      <c r="B77" s="197"/>
      <c r="C77" s="17" t="s">
        <v>36</v>
      </c>
      <c r="D77" s="18" t="e">
        <f>D24</f>
        <v>#REF!</v>
      </c>
      <c r="E77" s="19" t="e">
        <f>#REF!</f>
        <v>#REF!</v>
      </c>
      <c r="F77" s="20" t="e">
        <f>#REF!</f>
        <v>#REF!</v>
      </c>
      <c r="G77" s="20" t="e">
        <f>#REF!</f>
        <v>#REF!</v>
      </c>
      <c r="H77" s="20" t="e">
        <f>#REF!</f>
        <v>#REF!</v>
      </c>
      <c r="I77" s="20" t="e">
        <f>#REF!</f>
        <v>#REF!</v>
      </c>
      <c r="J77" s="20" t="e">
        <f>#REF!</f>
        <v>#REF!</v>
      </c>
      <c r="K77" s="20" t="e">
        <f>#REF!</f>
        <v>#REF!</v>
      </c>
      <c r="L77" s="20" t="e">
        <f>#REF!</f>
        <v>#REF!</v>
      </c>
      <c r="M77" s="20" t="e">
        <f>#REF!</f>
        <v>#REF!</v>
      </c>
      <c r="N77" s="20" t="e">
        <f>#REF!</f>
        <v>#REF!</v>
      </c>
      <c r="O77" s="20" t="e">
        <f>#REF!</f>
        <v>#REF!</v>
      </c>
      <c r="P77" s="20" t="e">
        <f>#REF!</f>
        <v>#REF!</v>
      </c>
      <c r="Q77" s="20" t="e">
        <f>#REF!</f>
        <v>#REF!</v>
      </c>
      <c r="R77" s="20" t="e">
        <f>#REF!</f>
        <v>#REF!</v>
      </c>
      <c r="S77" s="20" t="e">
        <f>#REF!</f>
        <v>#REF!</v>
      </c>
      <c r="T77" s="20" t="e">
        <f>#REF!</f>
        <v>#REF!</v>
      </c>
      <c r="U77" s="20" t="e">
        <f>#REF!</f>
        <v>#REF!</v>
      </c>
      <c r="V77" s="20" t="e">
        <f>#REF!</f>
        <v>#REF!</v>
      </c>
      <c r="W77" s="20" t="e">
        <f>#REF!</f>
        <v>#REF!</v>
      </c>
      <c r="X77" s="20" t="e">
        <f>#REF!</f>
        <v>#REF!</v>
      </c>
      <c r="Y77" s="20" t="e">
        <f>#REF!</f>
        <v>#REF!</v>
      </c>
      <c r="Z77" s="20" t="e">
        <f>#REF!</f>
        <v>#REF!</v>
      </c>
      <c r="AA77" s="20" t="e">
        <f>#REF!</f>
        <v>#REF!</v>
      </c>
      <c r="AB77" s="21" t="e">
        <f>#REF!</f>
        <v>#REF!</v>
      </c>
      <c r="AC77" s="12" t="e">
        <f>+SUM(E77:AB77)*D77</f>
        <v>#REF!</v>
      </c>
    </row>
    <row r="78" spans="1:29" ht="15" x14ac:dyDescent="0.2">
      <c r="A78" s="197"/>
      <c r="B78" s="197"/>
      <c r="C78" s="22" t="s">
        <v>37</v>
      </c>
      <c r="D78" s="23" t="e">
        <f>D25</f>
        <v>#REF!</v>
      </c>
      <c r="E78" s="24" t="e">
        <f>#REF!</f>
        <v>#REF!</v>
      </c>
      <c r="F78" s="25" t="e">
        <f>#REF!</f>
        <v>#REF!</v>
      </c>
      <c r="G78" s="25" t="e">
        <f>#REF!</f>
        <v>#REF!</v>
      </c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 t="e">
        <f>#REF!</f>
        <v>#REF!</v>
      </c>
      <c r="Q78" s="25" t="e">
        <f>#REF!</f>
        <v>#REF!</v>
      </c>
      <c r="R78" s="25" t="e">
        <f>#REF!</f>
        <v>#REF!</v>
      </c>
      <c r="S78" s="25" t="e">
        <f>#REF!</f>
        <v>#REF!</v>
      </c>
      <c r="T78" s="25" t="e">
        <f>#REF!</f>
        <v>#REF!</v>
      </c>
      <c r="U78" s="25" t="e">
        <f>#REF!</f>
        <v>#REF!</v>
      </c>
      <c r="V78" s="25" t="e">
        <f>#REF!</f>
        <v>#REF!</v>
      </c>
      <c r="W78" s="25" t="e">
        <f>#REF!</f>
        <v>#REF!</v>
      </c>
      <c r="X78" s="25" t="e">
        <f>#REF!</f>
        <v>#REF!</v>
      </c>
      <c r="Y78" s="25" t="e">
        <f>#REF!</f>
        <v>#REF!</v>
      </c>
      <c r="Z78" s="25" t="e">
        <f>#REF!</f>
        <v>#REF!</v>
      </c>
      <c r="AA78" s="25" t="e">
        <f>#REF!</f>
        <v>#REF!</v>
      </c>
      <c r="AB78" s="26" t="e">
        <f>#REF!</f>
        <v>#REF!</v>
      </c>
      <c r="AC78" s="12" t="e">
        <f>+SUM(E78:AB78)*D78</f>
        <v>#REF!</v>
      </c>
    </row>
    <row r="79" spans="1:29" ht="15" thickBot="1" x14ac:dyDescent="0.25">
      <c r="A79" s="198"/>
      <c r="B79" s="198"/>
      <c r="C79" s="27" t="s">
        <v>34</v>
      </c>
      <c r="D79" s="28" t="e">
        <f>+SUM(D76:D78)</f>
        <v>#REF!</v>
      </c>
      <c r="E79" s="29" t="e">
        <f>SUMPRODUCT($D76:$D78,E76:E78)</f>
        <v>#REF!</v>
      </c>
      <c r="F79" s="29" t="e">
        <f t="shared" ref="F79:AB79" si="55">SUMPRODUCT($D76:$D78,F76:F78)</f>
        <v>#REF!</v>
      </c>
      <c r="G79" s="29" t="e">
        <f t="shared" si="55"/>
        <v>#REF!</v>
      </c>
      <c r="H79" s="29" t="e">
        <f t="shared" si="55"/>
        <v>#REF!</v>
      </c>
      <c r="I79" s="29" t="e">
        <f t="shared" si="55"/>
        <v>#REF!</v>
      </c>
      <c r="J79" s="29" t="e">
        <f t="shared" si="55"/>
        <v>#REF!</v>
      </c>
      <c r="K79" s="29" t="e">
        <f t="shared" si="55"/>
        <v>#REF!</v>
      </c>
      <c r="L79" s="29" t="e">
        <f t="shared" si="55"/>
        <v>#REF!</v>
      </c>
      <c r="M79" s="29" t="e">
        <f t="shared" si="55"/>
        <v>#REF!</v>
      </c>
      <c r="N79" s="29" t="e">
        <f t="shared" si="55"/>
        <v>#REF!</v>
      </c>
      <c r="O79" s="29" t="e">
        <f t="shared" si="55"/>
        <v>#REF!</v>
      </c>
      <c r="P79" s="29" t="e">
        <f t="shared" si="55"/>
        <v>#REF!</v>
      </c>
      <c r="Q79" s="29" t="e">
        <f t="shared" si="55"/>
        <v>#REF!</v>
      </c>
      <c r="R79" s="29" t="e">
        <f t="shared" si="55"/>
        <v>#REF!</v>
      </c>
      <c r="S79" s="29" t="e">
        <f t="shared" si="55"/>
        <v>#REF!</v>
      </c>
      <c r="T79" s="29" t="e">
        <f t="shared" si="55"/>
        <v>#REF!</v>
      </c>
      <c r="U79" s="29" t="e">
        <f t="shared" si="55"/>
        <v>#REF!</v>
      </c>
      <c r="V79" s="29" t="e">
        <f t="shared" si="55"/>
        <v>#REF!</v>
      </c>
      <c r="W79" s="29" t="e">
        <f t="shared" si="55"/>
        <v>#REF!</v>
      </c>
      <c r="X79" s="29" t="e">
        <f t="shared" si="55"/>
        <v>#REF!</v>
      </c>
      <c r="Y79" s="29" t="e">
        <f t="shared" si="55"/>
        <v>#REF!</v>
      </c>
      <c r="Z79" s="29" t="e">
        <f t="shared" si="55"/>
        <v>#REF!</v>
      </c>
      <c r="AA79" s="29" t="e">
        <f t="shared" si="55"/>
        <v>#REF!</v>
      </c>
      <c r="AB79" s="29" t="e">
        <f t="shared" si="55"/>
        <v>#REF!</v>
      </c>
      <c r="AC79" s="30" t="e">
        <f>+SUM(E79:AB79)</f>
        <v>#REF!</v>
      </c>
    </row>
    <row r="80" spans="1:29" ht="15" x14ac:dyDescent="0.2">
      <c r="A80" s="196" t="e">
        <f t="shared" ref="A80" si="56">A27</f>
        <v>#REF!</v>
      </c>
      <c r="B80" s="196"/>
      <c r="C80" s="13" t="s">
        <v>35</v>
      </c>
      <c r="D80" s="14" t="e">
        <f>+D27</f>
        <v>#REF!</v>
      </c>
      <c r="E80" s="10" t="e">
        <f>#REF!</f>
        <v>#REF!</v>
      </c>
      <c r="F80" s="15" t="e">
        <f>#REF!</f>
        <v>#REF!</v>
      </c>
      <c r="G80" s="15" t="e">
        <f>#REF!</f>
        <v>#REF!</v>
      </c>
      <c r="H80" s="15" t="e">
        <f>#REF!</f>
        <v>#REF!</v>
      </c>
      <c r="I80" s="15" t="e">
        <f>#REF!</f>
        <v>#REF!</v>
      </c>
      <c r="J80" s="15" t="e">
        <f>#REF!</f>
        <v>#REF!</v>
      </c>
      <c r="K80" s="15" t="e">
        <f>#REF!</f>
        <v>#REF!</v>
      </c>
      <c r="L80" s="15" t="e">
        <f>#REF!</f>
        <v>#REF!</v>
      </c>
      <c r="M80" s="15" t="e">
        <f>#REF!</f>
        <v>#REF!</v>
      </c>
      <c r="N80" s="15" t="e">
        <f>#REF!</f>
        <v>#REF!</v>
      </c>
      <c r="O80" s="15" t="e">
        <f>#REF!</f>
        <v>#REF!</v>
      </c>
      <c r="P80" s="15" t="e">
        <f>#REF!</f>
        <v>#REF!</v>
      </c>
      <c r="Q80" s="15" t="e">
        <f>#REF!</f>
        <v>#REF!</v>
      </c>
      <c r="R80" s="15" t="e">
        <f>#REF!</f>
        <v>#REF!</v>
      </c>
      <c r="S80" s="15" t="e">
        <f>#REF!</f>
        <v>#REF!</v>
      </c>
      <c r="T80" s="15" t="e">
        <f>#REF!</f>
        <v>#REF!</v>
      </c>
      <c r="U80" s="15" t="e">
        <f>#REF!</f>
        <v>#REF!</v>
      </c>
      <c r="V80" s="15" t="e">
        <f>#REF!</f>
        <v>#REF!</v>
      </c>
      <c r="W80" s="15" t="e">
        <f>#REF!</f>
        <v>#REF!</v>
      </c>
      <c r="X80" s="15" t="e">
        <f>#REF!</f>
        <v>#REF!</v>
      </c>
      <c r="Y80" s="15" t="e">
        <f>#REF!</f>
        <v>#REF!</v>
      </c>
      <c r="Z80" s="15" t="e">
        <f>#REF!</f>
        <v>#REF!</v>
      </c>
      <c r="AA80" s="15" t="e">
        <f>#REF!</f>
        <v>#REF!</v>
      </c>
      <c r="AB80" s="16" t="e">
        <f>#REF!</f>
        <v>#REF!</v>
      </c>
      <c r="AC80" s="12" t="e">
        <f>+SUM(E80:AB80)*D80</f>
        <v>#REF!</v>
      </c>
    </row>
    <row r="81" spans="1:29" ht="15" x14ac:dyDescent="0.2">
      <c r="A81" s="197"/>
      <c r="B81" s="197"/>
      <c r="C81" s="17" t="s">
        <v>36</v>
      </c>
      <c r="D81" s="18" t="e">
        <f>+D28</f>
        <v>#REF!</v>
      </c>
      <c r="E81" s="19" t="e">
        <f>#REF!</f>
        <v>#REF!</v>
      </c>
      <c r="F81" s="20" t="e">
        <f>#REF!</f>
        <v>#REF!</v>
      </c>
      <c r="G81" s="20" t="e">
        <f>#REF!</f>
        <v>#REF!</v>
      </c>
      <c r="H81" s="20" t="e">
        <f>#REF!</f>
        <v>#REF!</v>
      </c>
      <c r="I81" s="20" t="e">
        <f>#REF!</f>
        <v>#REF!</v>
      </c>
      <c r="J81" s="20" t="e">
        <f>#REF!</f>
        <v>#REF!</v>
      </c>
      <c r="K81" s="20" t="e">
        <f>#REF!</f>
        <v>#REF!</v>
      </c>
      <c r="L81" s="20" t="e">
        <f>#REF!</f>
        <v>#REF!</v>
      </c>
      <c r="M81" s="20" t="e">
        <f>#REF!</f>
        <v>#REF!</v>
      </c>
      <c r="N81" s="20" t="e">
        <f>#REF!</f>
        <v>#REF!</v>
      </c>
      <c r="O81" s="20" t="e">
        <f>#REF!</f>
        <v>#REF!</v>
      </c>
      <c r="P81" s="20" t="e">
        <f>#REF!</f>
        <v>#REF!</v>
      </c>
      <c r="Q81" s="20" t="e">
        <f>#REF!</f>
        <v>#REF!</v>
      </c>
      <c r="R81" s="20" t="e">
        <f>#REF!</f>
        <v>#REF!</v>
      </c>
      <c r="S81" s="20" t="e">
        <f>#REF!</f>
        <v>#REF!</v>
      </c>
      <c r="T81" s="20" t="e">
        <f>#REF!</f>
        <v>#REF!</v>
      </c>
      <c r="U81" s="20" t="e">
        <f>#REF!</f>
        <v>#REF!</v>
      </c>
      <c r="V81" s="20" t="e">
        <f>#REF!</f>
        <v>#REF!</v>
      </c>
      <c r="W81" s="20" t="e">
        <f>#REF!</f>
        <v>#REF!</v>
      </c>
      <c r="X81" s="20" t="e">
        <f>#REF!</f>
        <v>#REF!</v>
      </c>
      <c r="Y81" s="20" t="e">
        <f>#REF!</f>
        <v>#REF!</v>
      </c>
      <c r="Z81" s="20" t="e">
        <f>#REF!</f>
        <v>#REF!</v>
      </c>
      <c r="AA81" s="20" t="e">
        <f>#REF!</f>
        <v>#REF!</v>
      </c>
      <c r="AB81" s="21" t="e">
        <f>#REF!</f>
        <v>#REF!</v>
      </c>
      <c r="AC81" s="12" t="e">
        <f>+SUM(E81:AB81)*D81</f>
        <v>#REF!</v>
      </c>
    </row>
    <row r="82" spans="1:29" ht="15" x14ac:dyDescent="0.2">
      <c r="A82" s="197"/>
      <c r="B82" s="197"/>
      <c r="C82" s="22" t="s">
        <v>37</v>
      </c>
      <c r="D82" s="23" t="e">
        <f>+D29</f>
        <v>#REF!</v>
      </c>
      <c r="E82" s="24" t="e">
        <f>#REF!</f>
        <v>#REF!</v>
      </c>
      <c r="F82" s="25" t="e">
        <f>#REF!</f>
        <v>#REF!</v>
      </c>
      <c r="G82" s="25" t="e">
        <f>#REF!</f>
        <v>#REF!</v>
      </c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 t="e">
        <f>#REF!</f>
        <v>#REF!</v>
      </c>
      <c r="Q82" s="25" t="e">
        <f>#REF!</f>
        <v>#REF!</v>
      </c>
      <c r="R82" s="25" t="e">
        <f>#REF!</f>
        <v>#REF!</v>
      </c>
      <c r="S82" s="25" t="e">
        <f>#REF!</f>
        <v>#REF!</v>
      </c>
      <c r="T82" s="25" t="e">
        <f>#REF!</f>
        <v>#REF!</v>
      </c>
      <c r="U82" s="25" t="e">
        <f>#REF!</f>
        <v>#REF!</v>
      </c>
      <c r="V82" s="25" t="e">
        <f>#REF!</f>
        <v>#REF!</v>
      </c>
      <c r="W82" s="25" t="e">
        <f>#REF!</f>
        <v>#REF!</v>
      </c>
      <c r="X82" s="25" t="e">
        <f>#REF!</f>
        <v>#REF!</v>
      </c>
      <c r="Y82" s="25" t="e">
        <f>#REF!</f>
        <v>#REF!</v>
      </c>
      <c r="Z82" s="25" t="e">
        <f>#REF!</f>
        <v>#REF!</v>
      </c>
      <c r="AA82" s="25" t="e">
        <f>#REF!</f>
        <v>#REF!</v>
      </c>
      <c r="AB82" s="26" t="e">
        <f>#REF!</f>
        <v>#REF!</v>
      </c>
      <c r="AC82" s="12" t="e">
        <f>+SUM(E82:AB82)*D82</f>
        <v>#REF!</v>
      </c>
    </row>
    <row r="83" spans="1:29" ht="15" thickBot="1" x14ac:dyDescent="0.25">
      <c r="A83" s="198"/>
      <c r="B83" s="198"/>
      <c r="C83" s="27" t="s">
        <v>34</v>
      </c>
      <c r="D83" s="28" t="e">
        <f>+SUM(D80:D82)</f>
        <v>#REF!</v>
      </c>
      <c r="E83" s="29" t="e">
        <f>SUMPRODUCT($D80:$D82,E80:E82)</f>
        <v>#REF!</v>
      </c>
      <c r="F83" s="29" t="e">
        <f t="shared" ref="F83:AB83" si="57">SUMPRODUCT($D80:$D82,F80:F82)</f>
        <v>#REF!</v>
      </c>
      <c r="G83" s="29" t="e">
        <f t="shared" si="57"/>
        <v>#REF!</v>
      </c>
      <c r="H83" s="29" t="e">
        <f t="shared" si="57"/>
        <v>#REF!</v>
      </c>
      <c r="I83" s="29" t="e">
        <f t="shared" si="57"/>
        <v>#REF!</v>
      </c>
      <c r="J83" s="29" t="e">
        <f t="shared" si="57"/>
        <v>#REF!</v>
      </c>
      <c r="K83" s="29" t="e">
        <f t="shared" si="57"/>
        <v>#REF!</v>
      </c>
      <c r="L83" s="29" t="e">
        <f t="shared" si="57"/>
        <v>#REF!</v>
      </c>
      <c r="M83" s="29" t="e">
        <f t="shared" si="57"/>
        <v>#REF!</v>
      </c>
      <c r="N83" s="29" t="e">
        <f t="shared" si="57"/>
        <v>#REF!</v>
      </c>
      <c r="O83" s="29" t="e">
        <f t="shared" si="57"/>
        <v>#REF!</v>
      </c>
      <c r="P83" s="29" t="e">
        <f t="shared" si="57"/>
        <v>#REF!</v>
      </c>
      <c r="Q83" s="29" t="e">
        <f t="shared" si="57"/>
        <v>#REF!</v>
      </c>
      <c r="R83" s="29" t="e">
        <f t="shared" si="57"/>
        <v>#REF!</v>
      </c>
      <c r="S83" s="29" t="e">
        <f t="shared" si="57"/>
        <v>#REF!</v>
      </c>
      <c r="T83" s="29" t="e">
        <f t="shared" si="57"/>
        <v>#REF!</v>
      </c>
      <c r="U83" s="29" t="e">
        <f t="shared" si="57"/>
        <v>#REF!</v>
      </c>
      <c r="V83" s="29" t="e">
        <f t="shared" si="57"/>
        <v>#REF!</v>
      </c>
      <c r="W83" s="29" t="e">
        <f t="shared" si="57"/>
        <v>#REF!</v>
      </c>
      <c r="X83" s="29" t="e">
        <f t="shared" si="57"/>
        <v>#REF!</v>
      </c>
      <c r="Y83" s="29" t="e">
        <f t="shared" si="57"/>
        <v>#REF!</v>
      </c>
      <c r="Z83" s="29" t="e">
        <f t="shared" si="57"/>
        <v>#REF!</v>
      </c>
      <c r="AA83" s="29" t="e">
        <f t="shared" si="57"/>
        <v>#REF!</v>
      </c>
      <c r="AB83" s="29" t="e">
        <f t="shared" si="57"/>
        <v>#REF!</v>
      </c>
      <c r="AC83" s="30" t="e">
        <f>+SUM(E83:AB83)</f>
        <v>#REF!</v>
      </c>
    </row>
    <row r="84" spans="1:29" ht="15" x14ac:dyDescent="0.2">
      <c r="A84" s="196" t="e">
        <f t="shared" ref="A84" si="58">A31</f>
        <v>#REF!</v>
      </c>
      <c r="B84" s="197"/>
      <c r="C84" s="13" t="s">
        <v>35</v>
      </c>
      <c r="D84" s="14" t="e">
        <f>+D31</f>
        <v>#REF!</v>
      </c>
      <c r="E84" s="10" t="e">
        <f>#REF!</f>
        <v>#REF!</v>
      </c>
      <c r="F84" s="15" t="e">
        <f>#REF!</f>
        <v>#REF!</v>
      </c>
      <c r="G84" s="15" t="e">
        <f>#REF!</f>
        <v>#REF!</v>
      </c>
      <c r="H84" s="15" t="e">
        <f>#REF!</f>
        <v>#REF!</v>
      </c>
      <c r="I84" s="15" t="e">
        <f>#REF!</f>
        <v>#REF!</v>
      </c>
      <c r="J84" s="15" t="e">
        <f>#REF!</f>
        <v>#REF!</v>
      </c>
      <c r="K84" s="15" t="e">
        <f>#REF!</f>
        <v>#REF!</v>
      </c>
      <c r="L84" s="15" t="e">
        <f>#REF!</f>
        <v>#REF!</v>
      </c>
      <c r="M84" s="15" t="e">
        <f>#REF!</f>
        <v>#REF!</v>
      </c>
      <c r="N84" s="15" t="e">
        <f>#REF!</f>
        <v>#REF!</v>
      </c>
      <c r="O84" s="15" t="e">
        <f>#REF!</f>
        <v>#REF!</v>
      </c>
      <c r="P84" s="15" t="e">
        <f>#REF!</f>
        <v>#REF!</v>
      </c>
      <c r="Q84" s="15" t="e">
        <f>#REF!</f>
        <v>#REF!</v>
      </c>
      <c r="R84" s="15" t="e">
        <f>#REF!</f>
        <v>#REF!</v>
      </c>
      <c r="S84" s="15" t="e">
        <f>#REF!</f>
        <v>#REF!</v>
      </c>
      <c r="T84" s="15" t="e">
        <f>#REF!</f>
        <v>#REF!</v>
      </c>
      <c r="U84" s="15" t="e">
        <f>#REF!</f>
        <v>#REF!</v>
      </c>
      <c r="V84" s="15" t="e">
        <f>#REF!</f>
        <v>#REF!</v>
      </c>
      <c r="W84" s="15" t="e">
        <f>#REF!</f>
        <v>#REF!</v>
      </c>
      <c r="X84" s="15" t="e">
        <f>#REF!</f>
        <v>#REF!</v>
      </c>
      <c r="Y84" s="15" t="e">
        <f>#REF!</f>
        <v>#REF!</v>
      </c>
      <c r="Z84" s="15" t="e">
        <f>#REF!</f>
        <v>#REF!</v>
      </c>
      <c r="AA84" s="15" t="e">
        <f>#REF!</f>
        <v>#REF!</v>
      </c>
      <c r="AB84" s="16" t="e">
        <f>#REF!</f>
        <v>#REF!</v>
      </c>
      <c r="AC84" s="12" t="e">
        <f>+SUM(E84:AB84)*D84</f>
        <v>#REF!</v>
      </c>
    </row>
    <row r="85" spans="1:29" ht="15" x14ac:dyDescent="0.2">
      <c r="A85" s="197"/>
      <c r="B85" s="197"/>
      <c r="C85" s="17" t="s">
        <v>36</v>
      </c>
      <c r="D85" s="18" t="e">
        <f>+D32</f>
        <v>#REF!</v>
      </c>
      <c r="E85" s="19" t="e">
        <f>#REF!</f>
        <v>#REF!</v>
      </c>
      <c r="F85" s="20" t="e">
        <f>#REF!</f>
        <v>#REF!</v>
      </c>
      <c r="G85" s="20" t="e">
        <f>#REF!</f>
        <v>#REF!</v>
      </c>
      <c r="H85" s="20" t="e">
        <f>#REF!</f>
        <v>#REF!</v>
      </c>
      <c r="I85" s="20" t="e">
        <f>#REF!</f>
        <v>#REF!</v>
      </c>
      <c r="J85" s="20" t="e">
        <f>#REF!</f>
        <v>#REF!</v>
      </c>
      <c r="K85" s="20" t="e">
        <f>#REF!</f>
        <v>#REF!</v>
      </c>
      <c r="L85" s="20" t="e">
        <f>#REF!</f>
        <v>#REF!</v>
      </c>
      <c r="M85" s="20" t="e">
        <f>#REF!</f>
        <v>#REF!</v>
      </c>
      <c r="N85" s="20" t="e">
        <f>#REF!</f>
        <v>#REF!</v>
      </c>
      <c r="O85" s="20" t="e">
        <f>#REF!</f>
        <v>#REF!</v>
      </c>
      <c r="P85" s="20" t="e">
        <f>#REF!</f>
        <v>#REF!</v>
      </c>
      <c r="Q85" s="20" t="e">
        <f>#REF!</f>
        <v>#REF!</v>
      </c>
      <c r="R85" s="20" t="e">
        <f>#REF!</f>
        <v>#REF!</v>
      </c>
      <c r="S85" s="20" t="e">
        <f>#REF!</f>
        <v>#REF!</v>
      </c>
      <c r="T85" s="20" t="e">
        <f>#REF!</f>
        <v>#REF!</v>
      </c>
      <c r="U85" s="20" t="e">
        <f>#REF!</f>
        <v>#REF!</v>
      </c>
      <c r="V85" s="20" t="e">
        <f>#REF!</f>
        <v>#REF!</v>
      </c>
      <c r="W85" s="20" t="e">
        <f>#REF!</f>
        <v>#REF!</v>
      </c>
      <c r="X85" s="20" t="e">
        <f>#REF!</f>
        <v>#REF!</v>
      </c>
      <c r="Y85" s="20" t="e">
        <f>#REF!</f>
        <v>#REF!</v>
      </c>
      <c r="Z85" s="20" t="e">
        <f>#REF!</f>
        <v>#REF!</v>
      </c>
      <c r="AA85" s="20" t="e">
        <f>#REF!</f>
        <v>#REF!</v>
      </c>
      <c r="AB85" s="21" t="e">
        <f>#REF!</f>
        <v>#REF!</v>
      </c>
      <c r="AC85" s="12" t="e">
        <f>+SUM(E85:AB85)*D85</f>
        <v>#REF!</v>
      </c>
    </row>
    <row r="86" spans="1:29" ht="15" x14ac:dyDescent="0.2">
      <c r="A86" s="197"/>
      <c r="B86" s="197"/>
      <c r="C86" s="22" t="s">
        <v>37</v>
      </c>
      <c r="D86" s="23" t="e">
        <f>+D33</f>
        <v>#REF!</v>
      </c>
      <c r="E86" s="24" t="e">
        <f>#REF!</f>
        <v>#REF!</v>
      </c>
      <c r="F86" s="25" t="e">
        <f>#REF!</f>
        <v>#REF!</v>
      </c>
      <c r="G86" s="25" t="e">
        <f>#REF!</f>
        <v>#REF!</v>
      </c>
      <c r="H86" s="25" t="e">
        <f>#REF!</f>
        <v>#REF!</v>
      </c>
      <c r="I86" s="25" t="e">
        <f>#REF!</f>
        <v>#REF!</v>
      </c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 t="e">
        <f>#REF!</f>
        <v>#REF!</v>
      </c>
      <c r="Q86" s="25" t="e">
        <f>#REF!</f>
        <v>#REF!</v>
      </c>
      <c r="R86" s="25" t="e">
        <f>#REF!</f>
        <v>#REF!</v>
      </c>
      <c r="S86" s="25" t="e">
        <f>#REF!</f>
        <v>#REF!</v>
      </c>
      <c r="T86" s="25" t="e">
        <f>#REF!</f>
        <v>#REF!</v>
      </c>
      <c r="U86" s="25" t="e">
        <f>#REF!</f>
        <v>#REF!</v>
      </c>
      <c r="V86" s="25" t="e">
        <f>#REF!</f>
        <v>#REF!</v>
      </c>
      <c r="W86" s="25" t="e">
        <f>#REF!</f>
        <v>#REF!</v>
      </c>
      <c r="X86" s="25" t="e">
        <f>#REF!</f>
        <v>#REF!</v>
      </c>
      <c r="Y86" s="25" t="e">
        <f>#REF!</f>
        <v>#REF!</v>
      </c>
      <c r="Z86" s="25" t="e">
        <f>#REF!</f>
        <v>#REF!</v>
      </c>
      <c r="AA86" s="25" t="e">
        <f>#REF!</f>
        <v>#REF!</v>
      </c>
      <c r="AB86" s="26" t="e">
        <f>#REF!</f>
        <v>#REF!</v>
      </c>
      <c r="AC86" s="12" t="e">
        <f>+SUM(E86:AB86)*D86</f>
        <v>#REF!</v>
      </c>
    </row>
    <row r="87" spans="1:29" ht="15" thickBot="1" x14ac:dyDescent="0.25">
      <c r="A87" s="198"/>
      <c r="B87" s="198"/>
      <c r="C87" s="27" t="s">
        <v>34</v>
      </c>
      <c r="D87" s="28" t="e">
        <f>+SUM(D84:D86)</f>
        <v>#REF!</v>
      </c>
      <c r="E87" s="29" t="e">
        <f>SUMPRODUCT($D84:$D86,E84:E86)</f>
        <v>#REF!</v>
      </c>
      <c r="F87" s="29" t="e">
        <f t="shared" ref="F87:AB87" si="59">SUMPRODUCT($D84:$D86,F84:F86)</f>
        <v>#REF!</v>
      </c>
      <c r="G87" s="29" t="e">
        <f t="shared" si="59"/>
        <v>#REF!</v>
      </c>
      <c r="H87" s="29" t="e">
        <f t="shared" si="59"/>
        <v>#REF!</v>
      </c>
      <c r="I87" s="29" t="e">
        <f t="shared" si="59"/>
        <v>#REF!</v>
      </c>
      <c r="J87" s="29" t="e">
        <f t="shared" si="59"/>
        <v>#REF!</v>
      </c>
      <c r="K87" s="29" t="e">
        <f t="shared" si="59"/>
        <v>#REF!</v>
      </c>
      <c r="L87" s="29" t="e">
        <f t="shared" si="59"/>
        <v>#REF!</v>
      </c>
      <c r="M87" s="29" t="e">
        <f t="shared" si="59"/>
        <v>#REF!</v>
      </c>
      <c r="N87" s="29" t="e">
        <f t="shared" si="59"/>
        <v>#REF!</v>
      </c>
      <c r="O87" s="29" t="e">
        <f t="shared" si="59"/>
        <v>#REF!</v>
      </c>
      <c r="P87" s="29" t="e">
        <f t="shared" si="59"/>
        <v>#REF!</v>
      </c>
      <c r="Q87" s="29" t="e">
        <f t="shared" si="59"/>
        <v>#REF!</v>
      </c>
      <c r="R87" s="29" t="e">
        <f t="shared" si="59"/>
        <v>#REF!</v>
      </c>
      <c r="S87" s="29" t="e">
        <f t="shared" si="59"/>
        <v>#REF!</v>
      </c>
      <c r="T87" s="29" t="e">
        <f t="shared" si="59"/>
        <v>#REF!</v>
      </c>
      <c r="U87" s="29" t="e">
        <f t="shared" si="59"/>
        <v>#REF!</v>
      </c>
      <c r="V87" s="29" t="e">
        <f t="shared" si="59"/>
        <v>#REF!</v>
      </c>
      <c r="W87" s="29" t="e">
        <f t="shared" si="59"/>
        <v>#REF!</v>
      </c>
      <c r="X87" s="29" t="e">
        <f t="shared" si="59"/>
        <v>#REF!</v>
      </c>
      <c r="Y87" s="29" t="e">
        <f t="shared" si="59"/>
        <v>#REF!</v>
      </c>
      <c r="Z87" s="29" t="e">
        <f t="shared" si="59"/>
        <v>#REF!</v>
      </c>
      <c r="AA87" s="29" t="e">
        <f t="shared" si="59"/>
        <v>#REF!</v>
      </c>
      <c r="AB87" s="29" t="e">
        <f t="shared" si="59"/>
        <v>#REF!</v>
      </c>
      <c r="AC87" s="30" t="e">
        <f>+SUM(E87:AB87)</f>
        <v>#REF!</v>
      </c>
    </row>
    <row r="88" spans="1:29" ht="15" x14ac:dyDescent="0.2">
      <c r="A88" s="196" t="e">
        <f t="shared" ref="A88" si="60">A35</f>
        <v>#REF!</v>
      </c>
      <c r="B88" s="196"/>
      <c r="C88" s="13" t="s">
        <v>35</v>
      </c>
      <c r="D88" s="14" t="e">
        <f>+D35</f>
        <v>#REF!</v>
      </c>
      <c r="E88" s="10" t="e">
        <f>#REF!</f>
        <v>#REF!</v>
      </c>
      <c r="F88" s="15" t="e">
        <f>#REF!</f>
        <v>#REF!</v>
      </c>
      <c r="G88" s="15" t="e">
        <f>#REF!</f>
        <v>#REF!</v>
      </c>
      <c r="H88" s="15" t="e">
        <f>#REF!</f>
        <v>#REF!</v>
      </c>
      <c r="I88" s="15" t="e">
        <f>#REF!</f>
        <v>#REF!</v>
      </c>
      <c r="J88" s="15" t="e">
        <f>#REF!</f>
        <v>#REF!</v>
      </c>
      <c r="K88" s="15" t="e">
        <f>#REF!</f>
        <v>#REF!</v>
      </c>
      <c r="L88" s="15" t="e">
        <f>#REF!</f>
        <v>#REF!</v>
      </c>
      <c r="M88" s="15" t="e">
        <f>#REF!</f>
        <v>#REF!</v>
      </c>
      <c r="N88" s="15" t="e">
        <f>#REF!</f>
        <v>#REF!</v>
      </c>
      <c r="O88" s="15" t="e">
        <f>#REF!</f>
        <v>#REF!</v>
      </c>
      <c r="P88" s="15" t="e">
        <f>#REF!</f>
        <v>#REF!</v>
      </c>
      <c r="Q88" s="15" t="e">
        <f>#REF!</f>
        <v>#REF!</v>
      </c>
      <c r="R88" s="15" t="e">
        <f>#REF!</f>
        <v>#REF!</v>
      </c>
      <c r="S88" s="15" t="e">
        <f>#REF!</f>
        <v>#REF!</v>
      </c>
      <c r="T88" s="15" t="e">
        <f>#REF!</f>
        <v>#REF!</v>
      </c>
      <c r="U88" s="15" t="e">
        <f>#REF!</f>
        <v>#REF!</v>
      </c>
      <c r="V88" s="15" t="e">
        <f>#REF!</f>
        <v>#REF!</v>
      </c>
      <c r="W88" s="15" t="e">
        <f>#REF!</f>
        <v>#REF!</v>
      </c>
      <c r="X88" s="15" t="e">
        <f>#REF!</f>
        <v>#REF!</v>
      </c>
      <c r="Y88" s="15" t="e">
        <f>#REF!</f>
        <v>#REF!</v>
      </c>
      <c r="Z88" s="15" t="e">
        <f>#REF!</f>
        <v>#REF!</v>
      </c>
      <c r="AA88" s="15" t="e">
        <f>#REF!</f>
        <v>#REF!</v>
      </c>
      <c r="AB88" s="16" t="e">
        <f>#REF!</f>
        <v>#REF!</v>
      </c>
      <c r="AC88" s="12" t="e">
        <f>+SUM(E88:AB88)*D88</f>
        <v>#REF!</v>
      </c>
    </row>
    <row r="89" spans="1:29" ht="15" x14ac:dyDescent="0.2">
      <c r="A89" s="197"/>
      <c r="B89" s="197"/>
      <c r="C89" s="17" t="s">
        <v>36</v>
      </c>
      <c r="D89" s="18" t="e">
        <f>+D36</f>
        <v>#REF!</v>
      </c>
      <c r="E89" s="19" t="e">
        <f>#REF!</f>
        <v>#REF!</v>
      </c>
      <c r="F89" s="20" t="e">
        <f>#REF!</f>
        <v>#REF!</v>
      </c>
      <c r="G89" s="20" t="e">
        <f>#REF!</f>
        <v>#REF!</v>
      </c>
      <c r="H89" s="20" t="e">
        <f>#REF!</f>
        <v>#REF!</v>
      </c>
      <c r="I89" s="20" t="e">
        <f>#REF!</f>
        <v>#REF!</v>
      </c>
      <c r="J89" s="20" t="e">
        <f>#REF!</f>
        <v>#REF!</v>
      </c>
      <c r="K89" s="20" t="e">
        <f>#REF!</f>
        <v>#REF!</v>
      </c>
      <c r="L89" s="20" t="e">
        <f>#REF!</f>
        <v>#REF!</v>
      </c>
      <c r="M89" s="20" t="e">
        <f>#REF!</f>
        <v>#REF!</v>
      </c>
      <c r="N89" s="20" t="e">
        <f>#REF!</f>
        <v>#REF!</v>
      </c>
      <c r="O89" s="20" t="e">
        <f>#REF!</f>
        <v>#REF!</v>
      </c>
      <c r="P89" s="20" t="e">
        <f>#REF!</f>
        <v>#REF!</v>
      </c>
      <c r="Q89" s="20" t="e">
        <f>#REF!</f>
        <v>#REF!</v>
      </c>
      <c r="R89" s="20" t="e">
        <f>#REF!</f>
        <v>#REF!</v>
      </c>
      <c r="S89" s="20" t="e">
        <f>#REF!</f>
        <v>#REF!</v>
      </c>
      <c r="T89" s="20" t="e">
        <f>#REF!</f>
        <v>#REF!</v>
      </c>
      <c r="U89" s="20" t="e">
        <f>#REF!</f>
        <v>#REF!</v>
      </c>
      <c r="V89" s="20" t="e">
        <f>#REF!</f>
        <v>#REF!</v>
      </c>
      <c r="W89" s="20" t="e">
        <f>#REF!</f>
        <v>#REF!</v>
      </c>
      <c r="X89" s="20" t="e">
        <f>#REF!</f>
        <v>#REF!</v>
      </c>
      <c r="Y89" s="20" t="e">
        <f>#REF!</f>
        <v>#REF!</v>
      </c>
      <c r="Z89" s="20" t="e">
        <f>#REF!</f>
        <v>#REF!</v>
      </c>
      <c r="AA89" s="20" t="e">
        <f>#REF!</f>
        <v>#REF!</v>
      </c>
      <c r="AB89" s="21" t="e">
        <f>#REF!</f>
        <v>#REF!</v>
      </c>
      <c r="AC89" s="12" t="e">
        <f>+SUM(E89:AB89)*D89</f>
        <v>#REF!</v>
      </c>
    </row>
    <row r="90" spans="1:29" ht="15" x14ac:dyDescent="0.2">
      <c r="A90" s="197"/>
      <c r="B90" s="197"/>
      <c r="C90" s="22" t="s">
        <v>37</v>
      </c>
      <c r="D90" s="23" t="e">
        <f>+D37</f>
        <v>#REF!</v>
      </c>
      <c r="E90" s="24" t="e">
        <f>#REF!</f>
        <v>#REF!</v>
      </c>
      <c r="F90" s="25" t="e">
        <f>#REF!</f>
        <v>#REF!</v>
      </c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 t="e">
        <f>#REF!</f>
        <v>#REF!</v>
      </c>
      <c r="Q90" s="25" t="e">
        <f>#REF!</f>
        <v>#REF!</v>
      </c>
      <c r="R90" s="25" t="e">
        <f>#REF!</f>
        <v>#REF!</v>
      </c>
      <c r="S90" s="25" t="e">
        <f>#REF!</f>
        <v>#REF!</v>
      </c>
      <c r="T90" s="25" t="e">
        <f>#REF!</f>
        <v>#REF!</v>
      </c>
      <c r="U90" s="25" t="e">
        <f>#REF!</f>
        <v>#REF!</v>
      </c>
      <c r="V90" s="25" t="e">
        <f>#REF!</f>
        <v>#REF!</v>
      </c>
      <c r="W90" s="25" t="e">
        <f>#REF!</f>
        <v>#REF!</v>
      </c>
      <c r="X90" s="25" t="e">
        <f>#REF!</f>
        <v>#REF!</v>
      </c>
      <c r="Y90" s="25" t="e">
        <f>#REF!</f>
        <v>#REF!</v>
      </c>
      <c r="Z90" s="25" t="e">
        <f>#REF!</f>
        <v>#REF!</v>
      </c>
      <c r="AA90" s="25" t="e">
        <f>#REF!</f>
        <v>#REF!</v>
      </c>
      <c r="AB90" s="26" t="e">
        <f>#REF!</f>
        <v>#REF!</v>
      </c>
      <c r="AC90" s="12" t="e">
        <f>+SUM(E90:AB90)*D90</f>
        <v>#REF!</v>
      </c>
    </row>
    <row r="91" spans="1:29" ht="15" thickBot="1" x14ac:dyDescent="0.25">
      <c r="A91" s="198"/>
      <c r="B91" s="198"/>
      <c r="C91" s="27" t="s">
        <v>34</v>
      </c>
      <c r="D91" s="28" t="e">
        <f>+SUM(D88:D90)</f>
        <v>#REF!</v>
      </c>
      <c r="E91" s="29" t="e">
        <f>SUMPRODUCT($D88:$D90,E88:E90)</f>
        <v>#REF!</v>
      </c>
      <c r="F91" s="29" t="e">
        <f t="shared" ref="F91:AB91" si="61">SUMPRODUCT($D88:$D90,F88:F90)</f>
        <v>#REF!</v>
      </c>
      <c r="G91" s="29" t="e">
        <f t="shared" si="61"/>
        <v>#REF!</v>
      </c>
      <c r="H91" s="29" t="e">
        <f t="shared" si="61"/>
        <v>#REF!</v>
      </c>
      <c r="I91" s="29" t="e">
        <f t="shared" si="61"/>
        <v>#REF!</v>
      </c>
      <c r="J91" s="29" t="e">
        <f t="shared" si="61"/>
        <v>#REF!</v>
      </c>
      <c r="K91" s="29" t="e">
        <f t="shared" si="61"/>
        <v>#REF!</v>
      </c>
      <c r="L91" s="29" t="e">
        <f t="shared" si="61"/>
        <v>#REF!</v>
      </c>
      <c r="M91" s="29" t="e">
        <f t="shared" si="61"/>
        <v>#REF!</v>
      </c>
      <c r="N91" s="29" t="e">
        <f t="shared" si="61"/>
        <v>#REF!</v>
      </c>
      <c r="O91" s="29" t="e">
        <f t="shared" si="61"/>
        <v>#REF!</v>
      </c>
      <c r="P91" s="29" t="e">
        <f t="shared" si="61"/>
        <v>#REF!</v>
      </c>
      <c r="Q91" s="29" t="e">
        <f t="shared" si="61"/>
        <v>#REF!</v>
      </c>
      <c r="R91" s="29" t="e">
        <f t="shared" si="61"/>
        <v>#REF!</v>
      </c>
      <c r="S91" s="29" t="e">
        <f t="shared" si="61"/>
        <v>#REF!</v>
      </c>
      <c r="T91" s="29" t="e">
        <f t="shared" si="61"/>
        <v>#REF!</v>
      </c>
      <c r="U91" s="29" t="e">
        <f t="shared" si="61"/>
        <v>#REF!</v>
      </c>
      <c r="V91" s="29" t="e">
        <f t="shared" si="61"/>
        <v>#REF!</v>
      </c>
      <c r="W91" s="29" t="e">
        <f t="shared" si="61"/>
        <v>#REF!</v>
      </c>
      <c r="X91" s="29" t="e">
        <f t="shared" si="61"/>
        <v>#REF!</v>
      </c>
      <c r="Y91" s="29" t="e">
        <f t="shared" si="61"/>
        <v>#REF!</v>
      </c>
      <c r="Z91" s="29" t="e">
        <f t="shared" si="61"/>
        <v>#REF!</v>
      </c>
      <c r="AA91" s="29" t="e">
        <f t="shared" si="61"/>
        <v>#REF!</v>
      </c>
      <c r="AB91" s="29" t="e">
        <f t="shared" si="61"/>
        <v>#REF!</v>
      </c>
      <c r="AC91" s="30" t="e">
        <f>+SUM(E91:AB91)</f>
        <v>#REF!</v>
      </c>
    </row>
    <row r="92" spans="1:29" ht="15" x14ac:dyDescent="0.2">
      <c r="A92" s="196" t="e">
        <f t="shared" ref="A92" si="62">A39</f>
        <v>#REF!</v>
      </c>
      <c r="B92" s="196"/>
      <c r="C92" s="13" t="s">
        <v>35</v>
      </c>
      <c r="D92" s="14" t="e">
        <f>+D39</f>
        <v>#REF!</v>
      </c>
      <c r="E92" s="10" t="e">
        <f>#REF!</f>
        <v>#REF!</v>
      </c>
      <c r="F92" s="15" t="e">
        <f>#REF!</f>
        <v>#REF!</v>
      </c>
      <c r="G92" s="15" t="e">
        <f>#REF!</f>
        <v>#REF!</v>
      </c>
      <c r="H92" s="15" t="e">
        <f>#REF!</f>
        <v>#REF!</v>
      </c>
      <c r="I92" s="15" t="e">
        <f>#REF!</f>
        <v>#REF!</v>
      </c>
      <c r="J92" s="15" t="e">
        <f>#REF!</f>
        <v>#REF!</v>
      </c>
      <c r="K92" s="15" t="e">
        <f>#REF!</f>
        <v>#REF!</v>
      </c>
      <c r="L92" s="15" t="e">
        <f>#REF!</f>
        <v>#REF!</v>
      </c>
      <c r="M92" s="15" t="e">
        <f>#REF!</f>
        <v>#REF!</v>
      </c>
      <c r="N92" s="15" t="e">
        <f>#REF!</f>
        <v>#REF!</v>
      </c>
      <c r="O92" s="15" t="e">
        <f>#REF!</f>
        <v>#REF!</v>
      </c>
      <c r="P92" s="15" t="e">
        <f>#REF!</f>
        <v>#REF!</v>
      </c>
      <c r="Q92" s="15" t="e">
        <f>#REF!</f>
        <v>#REF!</v>
      </c>
      <c r="R92" s="15" t="e">
        <f>#REF!</f>
        <v>#REF!</v>
      </c>
      <c r="S92" s="15" t="e">
        <f>#REF!</f>
        <v>#REF!</v>
      </c>
      <c r="T92" s="15" t="e">
        <f>#REF!</f>
        <v>#REF!</v>
      </c>
      <c r="U92" s="15" t="e">
        <f>#REF!</f>
        <v>#REF!</v>
      </c>
      <c r="V92" s="15" t="e">
        <f>#REF!</f>
        <v>#REF!</v>
      </c>
      <c r="W92" s="15" t="e">
        <f>#REF!</f>
        <v>#REF!</v>
      </c>
      <c r="X92" s="15" t="e">
        <f>#REF!</f>
        <v>#REF!</v>
      </c>
      <c r="Y92" s="15" t="e">
        <f>#REF!</f>
        <v>#REF!</v>
      </c>
      <c r="Z92" s="15" t="e">
        <f>#REF!</f>
        <v>#REF!</v>
      </c>
      <c r="AA92" s="15" t="e">
        <f>#REF!</f>
        <v>#REF!</v>
      </c>
      <c r="AB92" s="16" t="e">
        <f>#REF!</f>
        <v>#REF!</v>
      </c>
      <c r="AC92" s="12" t="e">
        <f>+SUM(E92:AB92)*D92</f>
        <v>#REF!</v>
      </c>
    </row>
    <row r="93" spans="1:29" ht="15" x14ac:dyDescent="0.2">
      <c r="A93" s="197"/>
      <c r="B93" s="197"/>
      <c r="C93" s="17" t="s">
        <v>36</v>
      </c>
      <c r="D93" s="18" t="e">
        <f>+D40</f>
        <v>#REF!</v>
      </c>
      <c r="E93" s="19" t="e">
        <f>#REF!</f>
        <v>#REF!</v>
      </c>
      <c r="F93" s="20" t="e">
        <f>#REF!</f>
        <v>#REF!</v>
      </c>
      <c r="G93" s="20" t="e">
        <f>#REF!</f>
        <v>#REF!</v>
      </c>
      <c r="H93" s="20" t="e">
        <f>#REF!</f>
        <v>#REF!</v>
      </c>
      <c r="I93" s="20" t="e">
        <f>#REF!</f>
        <v>#REF!</v>
      </c>
      <c r="J93" s="20" t="e">
        <f>#REF!</f>
        <v>#REF!</v>
      </c>
      <c r="K93" s="20" t="e">
        <f>#REF!</f>
        <v>#REF!</v>
      </c>
      <c r="L93" s="20" t="e">
        <f>#REF!</f>
        <v>#REF!</v>
      </c>
      <c r="M93" s="20" t="e">
        <f>#REF!</f>
        <v>#REF!</v>
      </c>
      <c r="N93" s="20" t="e">
        <f>#REF!</f>
        <v>#REF!</v>
      </c>
      <c r="O93" s="20" t="e">
        <f>#REF!</f>
        <v>#REF!</v>
      </c>
      <c r="P93" s="20" t="e">
        <f>#REF!</f>
        <v>#REF!</v>
      </c>
      <c r="Q93" s="20" t="e">
        <f>#REF!</f>
        <v>#REF!</v>
      </c>
      <c r="R93" s="20" t="e">
        <f>#REF!</f>
        <v>#REF!</v>
      </c>
      <c r="S93" s="20" t="e">
        <f>#REF!</f>
        <v>#REF!</v>
      </c>
      <c r="T93" s="20" t="e">
        <f>#REF!</f>
        <v>#REF!</v>
      </c>
      <c r="U93" s="20" t="e">
        <f>#REF!</f>
        <v>#REF!</v>
      </c>
      <c r="V93" s="20" t="e">
        <f>#REF!</f>
        <v>#REF!</v>
      </c>
      <c r="W93" s="20" t="e">
        <f>#REF!</f>
        <v>#REF!</v>
      </c>
      <c r="X93" s="20" t="e">
        <f>#REF!</f>
        <v>#REF!</v>
      </c>
      <c r="Y93" s="20" t="e">
        <f>#REF!</f>
        <v>#REF!</v>
      </c>
      <c r="Z93" s="20" t="e">
        <f>#REF!</f>
        <v>#REF!</v>
      </c>
      <c r="AA93" s="20" t="e">
        <f>#REF!</f>
        <v>#REF!</v>
      </c>
      <c r="AB93" s="21" t="e">
        <f>#REF!</f>
        <v>#REF!</v>
      </c>
      <c r="AC93" s="12" t="e">
        <f>+SUM(E93:AB93)*D93</f>
        <v>#REF!</v>
      </c>
    </row>
    <row r="94" spans="1:29" ht="15" x14ac:dyDescent="0.2">
      <c r="A94" s="197"/>
      <c r="B94" s="197"/>
      <c r="C94" s="22" t="s">
        <v>37</v>
      </c>
      <c r="D94" s="23" t="e">
        <f>+D41</f>
        <v>#REF!</v>
      </c>
      <c r="E94" s="24" t="e">
        <f>#REF!</f>
        <v>#REF!</v>
      </c>
      <c r="F94" s="25" t="e">
        <f>#REF!</f>
        <v>#REF!</v>
      </c>
      <c r="G94" s="25" t="e">
        <f>#REF!</f>
        <v>#REF!</v>
      </c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 t="e">
        <f>#REF!</f>
        <v>#REF!</v>
      </c>
      <c r="Q94" s="25" t="e">
        <f>#REF!</f>
        <v>#REF!</v>
      </c>
      <c r="R94" s="25" t="e">
        <f>#REF!</f>
        <v>#REF!</v>
      </c>
      <c r="S94" s="25" t="e">
        <f>#REF!</f>
        <v>#REF!</v>
      </c>
      <c r="T94" s="25" t="e">
        <f>#REF!</f>
        <v>#REF!</v>
      </c>
      <c r="U94" s="25" t="e">
        <f>#REF!</f>
        <v>#REF!</v>
      </c>
      <c r="V94" s="25" t="e">
        <f>#REF!</f>
        <v>#REF!</v>
      </c>
      <c r="W94" s="25" t="e">
        <f>#REF!</f>
        <v>#REF!</v>
      </c>
      <c r="X94" s="25" t="e">
        <f>#REF!</f>
        <v>#REF!</v>
      </c>
      <c r="Y94" s="25" t="e">
        <f>#REF!</f>
        <v>#REF!</v>
      </c>
      <c r="Z94" s="25" t="e">
        <f>#REF!</f>
        <v>#REF!</v>
      </c>
      <c r="AA94" s="25" t="e">
        <f>#REF!</f>
        <v>#REF!</v>
      </c>
      <c r="AB94" s="26" t="e">
        <f>#REF!</f>
        <v>#REF!</v>
      </c>
      <c r="AC94" s="12" t="e">
        <f>+SUM(E94:AB94)*D94</f>
        <v>#REF!</v>
      </c>
    </row>
    <row r="95" spans="1:29" ht="15" thickBot="1" x14ac:dyDescent="0.25">
      <c r="A95" s="198"/>
      <c r="B95" s="198"/>
      <c r="C95" s="27" t="s">
        <v>34</v>
      </c>
      <c r="D95" s="28" t="e">
        <f>+SUM(D92:D94)</f>
        <v>#REF!</v>
      </c>
      <c r="E95" s="29" t="e">
        <f>SUMPRODUCT($D92:$D94,E92:E94)</f>
        <v>#REF!</v>
      </c>
      <c r="F95" s="29" t="e">
        <f t="shared" ref="F95:AB95" si="63">SUMPRODUCT($D92:$D94,F92:F94)</f>
        <v>#REF!</v>
      </c>
      <c r="G95" s="29" t="e">
        <f t="shared" si="63"/>
        <v>#REF!</v>
      </c>
      <c r="H95" s="29" t="e">
        <f t="shared" si="63"/>
        <v>#REF!</v>
      </c>
      <c r="I95" s="29" t="e">
        <f t="shared" si="63"/>
        <v>#REF!</v>
      </c>
      <c r="J95" s="29" t="e">
        <f t="shared" si="63"/>
        <v>#REF!</v>
      </c>
      <c r="K95" s="29" t="e">
        <f t="shared" si="63"/>
        <v>#REF!</v>
      </c>
      <c r="L95" s="29" t="e">
        <f t="shared" si="63"/>
        <v>#REF!</v>
      </c>
      <c r="M95" s="29" t="e">
        <f t="shared" si="63"/>
        <v>#REF!</v>
      </c>
      <c r="N95" s="29" t="e">
        <f t="shared" si="63"/>
        <v>#REF!</v>
      </c>
      <c r="O95" s="29" t="e">
        <f t="shared" si="63"/>
        <v>#REF!</v>
      </c>
      <c r="P95" s="29" t="e">
        <f t="shared" si="63"/>
        <v>#REF!</v>
      </c>
      <c r="Q95" s="29" t="e">
        <f t="shared" si="63"/>
        <v>#REF!</v>
      </c>
      <c r="R95" s="29" t="e">
        <f t="shared" si="63"/>
        <v>#REF!</v>
      </c>
      <c r="S95" s="29" t="e">
        <f t="shared" si="63"/>
        <v>#REF!</v>
      </c>
      <c r="T95" s="29" t="e">
        <f t="shared" si="63"/>
        <v>#REF!</v>
      </c>
      <c r="U95" s="29" t="e">
        <f t="shared" si="63"/>
        <v>#REF!</v>
      </c>
      <c r="V95" s="29" t="e">
        <f t="shared" si="63"/>
        <v>#REF!</v>
      </c>
      <c r="W95" s="29" t="e">
        <f t="shared" si="63"/>
        <v>#REF!</v>
      </c>
      <c r="X95" s="29" t="e">
        <f t="shared" si="63"/>
        <v>#REF!</v>
      </c>
      <c r="Y95" s="29" t="e">
        <f t="shared" si="63"/>
        <v>#REF!</v>
      </c>
      <c r="Z95" s="29" t="e">
        <f t="shared" si="63"/>
        <v>#REF!</v>
      </c>
      <c r="AA95" s="29" t="e">
        <f t="shared" si="63"/>
        <v>#REF!</v>
      </c>
      <c r="AB95" s="29" t="e">
        <f t="shared" si="63"/>
        <v>#REF!</v>
      </c>
      <c r="AC95" s="30" t="e">
        <f>+SUM(E95:AB95)</f>
        <v>#REF!</v>
      </c>
    </row>
    <row r="96" spans="1:29" ht="15" x14ac:dyDescent="0.2">
      <c r="A96" s="196" t="e">
        <f t="shared" ref="A96" si="64">A43</f>
        <v>#REF!</v>
      </c>
      <c r="B96" s="196"/>
      <c r="C96" s="13" t="s">
        <v>35</v>
      </c>
      <c r="D96" s="14" t="e">
        <f>+D43</f>
        <v>#REF!</v>
      </c>
      <c r="E96" s="10" t="e">
        <f>#REF!</f>
        <v>#REF!</v>
      </c>
      <c r="F96" s="15" t="e">
        <f>#REF!</f>
        <v>#REF!</v>
      </c>
      <c r="G96" s="15" t="e">
        <f>#REF!</f>
        <v>#REF!</v>
      </c>
      <c r="H96" s="15" t="e">
        <f>#REF!</f>
        <v>#REF!</v>
      </c>
      <c r="I96" s="15" t="e">
        <f>#REF!</f>
        <v>#REF!</v>
      </c>
      <c r="J96" s="15" t="e">
        <f>#REF!</f>
        <v>#REF!</v>
      </c>
      <c r="K96" s="15" t="e">
        <f>#REF!</f>
        <v>#REF!</v>
      </c>
      <c r="L96" s="15" t="e">
        <f>#REF!</f>
        <v>#REF!</v>
      </c>
      <c r="M96" s="15" t="e">
        <f>#REF!</f>
        <v>#REF!</v>
      </c>
      <c r="N96" s="15" t="e">
        <f>#REF!</f>
        <v>#REF!</v>
      </c>
      <c r="O96" s="15" t="e">
        <f>#REF!</f>
        <v>#REF!</v>
      </c>
      <c r="P96" s="15" t="e">
        <f>#REF!</f>
        <v>#REF!</v>
      </c>
      <c r="Q96" s="15" t="e">
        <f>#REF!</f>
        <v>#REF!</v>
      </c>
      <c r="R96" s="15" t="e">
        <f>#REF!</f>
        <v>#REF!</v>
      </c>
      <c r="S96" s="15" t="e">
        <f>#REF!</f>
        <v>#REF!</v>
      </c>
      <c r="T96" s="15" t="e">
        <f>#REF!</f>
        <v>#REF!</v>
      </c>
      <c r="U96" s="15" t="e">
        <f>#REF!</f>
        <v>#REF!</v>
      </c>
      <c r="V96" s="15" t="e">
        <f>#REF!</f>
        <v>#REF!</v>
      </c>
      <c r="W96" s="15" t="e">
        <f>#REF!</f>
        <v>#REF!</v>
      </c>
      <c r="X96" s="15" t="e">
        <f>#REF!</f>
        <v>#REF!</v>
      </c>
      <c r="Y96" s="15" t="e">
        <f>#REF!</f>
        <v>#REF!</v>
      </c>
      <c r="Z96" s="15" t="e">
        <f>#REF!</f>
        <v>#REF!</v>
      </c>
      <c r="AA96" s="15" t="e">
        <f>#REF!</f>
        <v>#REF!</v>
      </c>
      <c r="AB96" s="16" t="e">
        <f>#REF!</f>
        <v>#REF!</v>
      </c>
      <c r="AC96" s="12" t="e">
        <f>+SUM(E96:AB96)*D96</f>
        <v>#REF!</v>
      </c>
    </row>
    <row r="97" spans="1:29" ht="15" x14ac:dyDescent="0.2">
      <c r="A97" s="197"/>
      <c r="B97" s="197"/>
      <c r="C97" s="17" t="s">
        <v>36</v>
      </c>
      <c r="D97" s="18" t="e">
        <f>+D44</f>
        <v>#REF!</v>
      </c>
      <c r="E97" s="19" t="e">
        <f>#REF!</f>
        <v>#REF!</v>
      </c>
      <c r="F97" s="20" t="e">
        <f>#REF!</f>
        <v>#REF!</v>
      </c>
      <c r="G97" s="20" t="e">
        <f>#REF!</f>
        <v>#REF!</v>
      </c>
      <c r="H97" s="20" t="e">
        <f>#REF!</f>
        <v>#REF!</v>
      </c>
      <c r="I97" s="20" t="e">
        <f>#REF!</f>
        <v>#REF!</v>
      </c>
      <c r="J97" s="20" t="e">
        <f>#REF!</f>
        <v>#REF!</v>
      </c>
      <c r="K97" s="20" t="e">
        <f>#REF!</f>
        <v>#REF!</v>
      </c>
      <c r="L97" s="20" t="e">
        <f>#REF!</f>
        <v>#REF!</v>
      </c>
      <c r="M97" s="20" t="e">
        <f>#REF!</f>
        <v>#REF!</v>
      </c>
      <c r="N97" s="20" t="e">
        <f>#REF!</f>
        <v>#REF!</v>
      </c>
      <c r="O97" s="20" t="e">
        <f>#REF!</f>
        <v>#REF!</v>
      </c>
      <c r="P97" s="20" t="e">
        <f>#REF!</f>
        <v>#REF!</v>
      </c>
      <c r="Q97" s="20" t="e">
        <f>#REF!</f>
        <v>#REF!</v>
      </c>
      <c r="R97" s="20" t="e">
        <f>#REF!</f>
        <v>#REF!</v>
      </c>
      <c r="S97" s="20" t="e">
        <f>#REF!</f>
        <v>#REF!</v>
      </c>
      <c r="T97" s="20" t="e">
        <f>#REF!</f>
        <v>#REF!</v>
      </c>
      <c r="U97" s="20" t="e">
        <f>#REF!</f>
        <v>#REF!</v>
      </c>
      <c r="V97" s="20" t="e">
        <f>#REF!</f>
        <v>#REF!</v>
      </c>
      <c r="W97" s="20" t="e">
        <f>#REF!</f>
        <v>#REF!</v>
      </c>
      <c r="X97" s="20" t="e">
        <f>#REF!</f>
        <v>#REF!</v>
      </c>
      <c r="Y97" s="20" t="e">
        <f>#REF!</f>
        <v>#REF!</v>
      </c>
      <c r="Z97" s="20" t="e">
        <f>#REF!</f>
        <v>#REF!</v>
      </c>
      <c r="AA97" s="20" t="e">
        <f>#REF!</f>
        <v>#REF!</v>
      </c>
      <c r="AB97" s="21" t="e">
        <f>#REF!</f>
        <v>#REF!</v>
      </c>
      <c r="AC97" s="12" t="e">
        <f>+SUM(E97:AB97)*D97</f>
        <v>#REF!</v>
      </c>
    </row>
    <row r="98" spans="1:29" ht="15" x14ac:dyDescent="0.2">
      <c r="A98" s="197"/>
      <c r="B98" s="197"/>
      <c r="C98" s="22" t="s">
        <v>37</v>
      </c>
      <c r="D98" s="23" t="e">
        <f>+D45</f>
        <v>#REF!</v>
      </c>
      <c r="E98" s="24" t="e">
        <f>#REF!</f>
        <v>#REF!</v>
      </c>
      <c r="F98" s="25" t="e">
        <f>#REF!</f>
        <v>#REF!</v>
      </c>
      <c r="G98" s="25" t="e">
        <f>#REF!</f>
        <v>#REF!</v>
      </c>
      <c r="H98" s="25" t="e">
        <f>#REF!</f>
        <v>#REF!</v>
      </c>
      <c r="I98" s="25" t="e">
        <f>#REF!</f>
        <v>#REF!</v>
      </c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 t="e">
        <f>#REF!</f>
        <v>#REF!</v>
      </c>
      <c r="Q98" s="25" t="e">
        <f>#REF!</f>
        <v>#REF!</v>
      </c>
      <c r="R98" s="25" t="e">
        <f>#REF!</f>
        <v>#REF!</v>
      </c>
      <c r="S98" s="25" t="e">
        <f>#REF!</f>
        <v>#REF!</v>
      </c>
      <c r="T98" s="25" t="e">
        <f>#REF!</f>
        <v>#REF!</v>
      </c>
      <c r="U98" s="25" t="e">
        <f>#REF!</f>
        <v>#REF!</v>
      </c>
      <c r="V98" s="25" t="e">
        <f>#REF!</f>
        <v>#REF!</v>
      </c>
      <c r="W98" s="25" t="e">
        <f>#REF!</f>
        <v>#REF!</v>
      </c>
      <c r="X98" s="25" t="e">
        <f>#REF!</f>
        <v>#REF!</v>
      </c>
      <c r="Y98" s="25" t="e">
        <f>#REF!</f>
        <v>#REF!</v>
      </c>
      <c r="Z98" s="25" t="e">
        <f>#REF!</f>
        <v>#REF!</v>
      </c>
      <c r="AA98" s="25" t="e">
        <f>#REF!</f>
        <v>#REF!</v>
      </c>
      <c r="AB98" s="26" t="e">
        <f>#REF!</f>
        <v>#REF!</v>
      </c>
      <c r="AC98" s="12" t="e">
        <f>+SUM(E98:AB98)*D98</f>
        <v>#REF!</v>
      </c>
    </row>
    <row r="99" spans="1:29" ht="15" thickBot="1" x14ac:dyDescent="0.25">
      <c r="A99" s="198"/>
      <c r="B99" s="198"/>
      <c r="C99" s="27" t="s">
        <v>34</v>
      </c>
      <c r="D99" s="28" t="e">
        <f>+SUM(D96:D98)</f>
        <v>#REF!</v>
      </c>
      <c r="E99" s="29" t="e">
        <f>SUMPRODUCT($D96:$D98,E96:E98)</f>
        <v>#REF!</v>
      </c>
      <c r="F99" s="29" t="e">
        <f t="shared" ref="F99:AB99" si="65">SUMPRODUCT($D96:$D98,F96:F98)</f>
        <v>#REF!</v>
      </c>
      <c r="G99" s="29" t="e">
        <f t="shared" si="65"/>
        <v>#REF!</v>
      </c>
      <c r="H99" s="29" t="e">
        <f t="shared" si="65"/>
        <v>#REF!</v>
      </c>
      <c r="I99" s="29" t="e">
        <f t="shared" si="65"/>
        <v>#REF!</v>
      </c>
      <c r="J99" s="29" t="e">
        <f t="shared" si="65"/>
        <v>#REF!</v>
      </c>
      <c r="K99" s="29" t="e">
        <f t="shared" si="65"/>
        <v>#REF!</v>
      </c>
      <c r="L99" s="29" t="e">
        <f t="shared" si="65"/>
        <v>#REF!</v>
      </c>
      <c r="M99" s="29" t="e">
        <f t="shared" si="65"/>
        <v>#REF!</v>
      </c>
      <c r="N99" s="29" t="e">
        <f t="shared" si="65"/>
        <v>#REF!</v>
      </c>
      <c r="O99" s="29" t="e">
        <f t="shared" si="65"/>
        <v>#REF!</v>
      </c>
      <c r="P99" s="29" t="e">
        <f t="shared" si="65"/>
        <v>#REF!</v>
      </c>
      <c r="Q99" s="29" t="e">
        <f t="shared" si="65"/>
        <v>#REF!</v>
      </c>
      <c r="R99" s="29" t="e">
        <f t="shared" si="65"/>
        <v>#REF!</v>
      </c>
      <c r="S99" s="29" t="e">
        <f t="shared" si="65"/>
        <v>#REF!</v>
      </c>
      <c r="T99" s="29" t="e">
        <f t="shared" si="65"/>
        <v>#REF!</v>
      </c>
      <c r="U99" s="29" t="e">
        <f t="shared" si="65"/>
        <v>#REF!</v>
      </c>
      <c r="V99" s="29" t="e">
        <f t="shared" si="65"/>
        <v>#REF!</v>
      </c>
      <c r="W99" s="29" t="e">
        <f t="shared" si="65"/>
        <v>#REF!</v>
      </c>
      <c r="X99" s="29" t="e">
        <f t="shared" si="65"/>
        <v>#REF!</v>
      </c>
      <c r="Y99" s="29" t="e">
        <f t="shared" si="65"/>
        <v>#REF!</v>
      </c>
      <c r="Z99" s="29" t="e">
        <f t="shared" si="65"/>
        <v>#REF!</v>
      </c>
      <c r="AA99" s="29" t="e">
        <f t="shared" si="65"/>
        <v>#REF!</v>
      </c>
      <c r="AB99" s="29" t="e">
        <f t="shared" si="65"/>
        <v>#REF!</v>
      </c>
      <c r="AC99" s="30" t="e">
        <f>+SUM(E99:AB99)</f>
        <v>#REF!</v>
      </c>
    </row>
    <row r="100" spans="1:29" ht="15" x14ac:dyDescent="0.2">
      <c r="A100" s="196" t="e">
        <f t="shared" ref="A100" si="66">A47</f>
        <v>#REF!</v>
      </c>
      <c r="B100" s="196"/>
      <c r="C100" s="13" t="s">
        <v>35</v>
      </c>
      <c r="D100" s="14" t="e">
        <f>+D47</f>
        <v>#REF!</v>
      </c>
      <c r="E100" s="10" t="e">
        <f>#REF!</f>
        <v>#REF!</v>
      </c>
      <c r="F100" s="15" t="e">
        <f>#REF!</f>
        <v>#REF!</v>
      </c>
      <c r="G100" s="15" t="e">
        <f>#REF!</f>
        <v>#REF!</v>
      </c>
      <c r="H100" s="15" t="e">
        <f>#REF!</f>
        <v>#REF!</v>
      </c>
      <c r="I100" s="15" t="e">
        <f>#REF!</f>
        <v>#REF!</v>
      </c>
      <c r="J100" s="15" t="e">
        <f>#REF!</f>
        <v>#REF!</v>
      </c>
      <c r="K100" s="15" t="e">
        <f>#REF!</f>
        <v>#REF!</v>
      </c>
      <c r="L100" s="15" t="e">
        <f>#REF!</f>
        <v>#REF!</v>
      </c>
      <c r="M100" s="15" t="e">
        <f>#REF!</f>
        <v>#REF!</v>
      </c>
      <c r="N100" s="15" t="e">
        <f>#REF!</f>
        <v>#REF!</v>
      </c>
      <c r="O100" s="15" t="e">
        <f>#REF!</f>
        <v>#REF!</v>
      </c>
      <c r="P100" s="15" t="e">
        <f>#REF!</f>
        <v>#REF!</v>
      </c>
      <c r="Q100" s="15" t="e">
        <f>#REF!</f>
        <v>#REF!</v>
      </c>
      <c r="R100" s="15" t="e">
        <f>#REF!</f>
        <v>#REF!</v>
      </c>
      <c r="S100" s="15" t="e">
        <f>#REF!</f>
        <v>#REF!</v>
      </c>
      <c r="T100" s="15" t="e">
        <f>#REF!</f>
        <v>#REF!</v>
      </c>
      <c r="U100" s="15" t="e">
        <f>#REF!</f>
        <v>#REF!</v>
      </c>
      <c r="V100" s="15" t="e">
        <f>#REF!</f>
        <v>#REF!</v>
      </c>
      <c r="W100" s="15" t="e">
        <f>#REF!</f>
        <v>#REF!</v>
      </c>
      <c r="X100" s="15" t="e">
        <f>#REF!</f>
        <v>#REF!</v>
      </c>
      <c r="Y100" s="15" t="e">
        <f>#REF!</f>
        <v>#REF!</v>
      </c>
      <c r="Z100" s="15" t="e">
        <f>#REF!</f>
        <v>#REF!</v>
      </c>
      <c r="AA100" s="15" t="e">
        <f>#REF!</f>
        <v>#REF!</v>
      </c>
      <c r="AB100" s="16" t="e">
        <f>#REF!</f>
        <v>#REF!</v>
      </c>
      <c r="AC100" s="12" t="e">
        <f>+SUM(E100:AB100)*D100</f>
        <v>#REF!</v>
      </c>
    </row>
    <row r="101" spans="1:29" ht="15" x14ac:dyDescent="0.2">
      <c r="A101" s="197"/>
      <c r="B101" s="197"/>
      <c r="C101" s="17" t="s">
        <v>36</v>
      </c>
      <c r="D101" s="18" t="e">
        <f>+D48</f>
        <v>#REF!</v>
      </c>
      <c r="E101" s="19" t="e">
        <f>#REF!</f>
        <v>#REF!</v>
      </c>
      <c r="F101" s="20" t="e">
        <f>#REF!</f>
        <v>#REF!</v>
      </c>
      <c r="G101" s="20" t="e">
        <f>#REF!</f>
        <v>#REF!</v>
      </c>
      <c r="H101" s="20" t="e">
        <f>#REF!</f>
        <v>#REF!</v>
      </c>
      <c r="I101" s="20" t="e">
        <f>#REF!</f>
        <v>#REF!</v>
      </c>
      <c r="J101" s="20" t="e">
        <f>#REF!</f>
        <v>#REF!</v>
      </c>
      <c r="K101" s="20" t="e">
        <f>#REF!</f>
        <v>#REF!</v>
      </c>
      <c r="L101" s="20" t="e">
        <f>#REF!</f>
        <v>#REF!</v>
      </c>
      <c r="M101" s="20" t="e">
        <f>#REF!</f>
        <v>#REF!</v>
      </c>
      <c r="N101" s="20" t="e">
        <f>#REF!</f>
        <v>#REF!</v>
      </c>
      <c r="O101" s="20" t="e">
        <f>#REF!</f>
        <v>#REF!</v>
      </c>
      <c r="P101" s="20" t="e">
        <f>#REF!</f>
        <v>#REF!</v>
      </c>
      <c r="Q101" s="20" t="e">
        <f>#REF!</f>
        <v>#REF!</v>
      </c>
      <c r="R101" s="20" t="e">
        <f>#REF!</f>
        <v>#REF!</v>
      </c>
      <c r="S101" s="20" t="e">
        <f>#REF!</f>
        <v>#REF!</v>
      </c>
      <c r="T101" s="20" t="e">
        <f>#REF!</f>
        <v>#REF!</v>
      </c>
      <c r="U101" s="20" t="e">
        <f>#REF!</f>
        <v>#REF!</v>
      </c>
      <c r="V101" s="20" t="e">
        <f>#REF!</f>
        <v>#REF!</v>
      </c>
      <c r="W101" s="20" t="e">
        <f>#REF!</f>
        <v>#REF!</v>
      </c>
      <c r="X101" s="20" t="e">
        <f>#REF!</f>
        <v>#REF!</v>
      </c>
      <c r="Y101" s="20" t="e">
        <f>#REF!</f>
        <v>#REF!</v>
      </c>
      <c r="Z101" s="20" t="e">
        <f>#REF!</f>
        <v>#REF!</v>
      </c>
      <c r="AA101" s="20" t="e">
        <f>#REF!</f>
        <v>#REF!</v>
      </c>
      <c r="AB101" s="21" t="e">
        <f>#REF!</f>
        <v>#REF!</v>
      </c>
      <c r="AC101" s="12" t="e">
        <f>+SUM(E101:AB101)*D101</f>
        <v>#REF!</v>
      </c>
    </row>
    <row r="102" spans="1:29" ht="15" x14ac:dyDescent="0.2">
      <c r="A102" s="197"/>
      <c r="B102" s="197"/>
      <c r="C102" s="22" t="s">
        <v>37</v>
      </c>
      <c r="D102" s="23" t="e">
        <f>+D49</f>
        <v>#REF!</v>
      </c>
      <c r="E102" s="24" t="e">
        <f>#REF!</f>
        <v>#REF!</v>
      </c>
      <c r="F102" s="25" t="e">
        <f>#REF!</f>
        <v>#REF!</v>
      </c>
      <c r="G102" s="25" t="e">
        <f>#REF!</f>
        <v>#REF!</v>
      </c>
      <c r="H102" s="25" t="e">
        <f>#REF!</f>
        <v>#REF!</v>
      </c>
      <c r="I102" s="25" t="e">
        <f>#REF!</f>
        <v>#REF!</v>
      </c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 t="e">
        <f>#REF!</f>
        <v>#REF!</v>
      </c>
      <c r="Q102" s="25" t="e">
        <f>#REF!</f>
        <v>#REF!</v>
      </c>
      <c r="R102" s="25" t="e">
        <f>#REF!</f>
        <v>#REF!</v>
      </c>
      <c r="S102" s="25" t="e">
        <f>#REF!</f>
        <v>#REF!</v>
      </c>
      <c r="T102" s="25" t="e">
        <f>#REF!</f>
        <v>#REF!</v>
      </c>
      <c r="U102" s="25" t="e">
        <f>#REF!</f>
        <v>#REF!</v>
      </c>
      <c r="V102" s="25" t="e">
        <f>#REF!</f>
        <v>#REF!</v>
      </c>
      <c r="W102" s="25" t="e">
        <f>#REF!</f>
        <v>#REF!</v>
      </c>
      <c r="X102" s="25" t="e">
        <f>#REF!</f>
        <v>#REF!</v>
      </c>
      <c r="Y102" s="25" t="e">
        <f>#REF!</f>
        <v>#REF!</v>
      </c>
      <c r="Z102" s="25" t="e">
        <f>#REF!</f>
        <v>#REF!</v>
      </c>
      <c r="AA102" s="25" t="e">
        <f>#REF!</f>
        <v>#REF!</v>
      </c>
      <c r="AB102" s="26" t="e">
        <f>#REF!</f>
        <v>#REF!</v>
      </c>
      <c r="AC102" s="12" t="e">
        <f>+SUM(E102:AB102)*D102</f>
        <v>#REF!</v>
      </c>
    </row>
    <row r="103" spans="1:29" ht="15" thickBot="1" x14ac:dyDescent="0.25">
      <c r="A103" s="198"/>
      <c r="B103" s="198"/>
      <c r="C103" s="27" t="s">
        <v>34</v>
      </c>
      <c r="D103" s="28" t="e">
        <f>+SUM(D100:D102)</f>
        <v>#REF!</v>
      </c>
      <c r="E103" s="29" t="e">
        <f>SUMPRODUCT($D100:$D102,E100:E102)</f>
        <v>#REF!</v>
      </c>
      <c r="F103" s="29" t="e">
        <f t="shared" ref="F103:AB103" si="67">SUMPRODUCT($D100:$D102,F100:F102)</f>
        <v>#REF!</v>
      </c>
      <c r="G103" s="29" t="e">
        <f t="shared" si="67"/>
        <v>#REF!</v>
      </c>
      <c r="H103" s="29" t="e">
        <f t="shared" si="67"/>
        <v>#REF!</v>
      </c>
      <c r="I103" s="29" t="e">
        <f t="shared" si="67"/>
        <v>#REF!</v>
      </c>
      <c r="J103" s="29" t="e">
        <f t="shared" si="67"/>
        <v>#REF!</v>
      </c>
      <c r="K103" s="29" t="e">
        <f t="shared" si="67"/>
        <v>#REF!</v>
      </c>
      <c r="L103" s="29" t="e">
        <f t="shared" si="67"/>
        <v>#REF!</v>
      </c>
      <c r="M103" s="29" t="e">
        <f t="shared" si="67"/>
        <v>#REF!</v>
      </c>
      <c r="N103" s="29" t="e">
        <f t="shared" si="67"/>
        <v>#REF!</v>
      </c>
      <c r="O103" s="29" t="e">
        <f t="shared" si="67"/>
        <v>#REF!</v>
      </c>
      <c r="P103" s="29" t="e">
        <f t="shared" si="67"/>
        <v>#REF!</v>
      </c>
      <c r="Q103" s="29" t="e">
        <f t="shared" si="67"/>
        <v>#REF!</v>
      </c>
      <c r="R103" s="29" t="e">
        <f t="shared" si="67"/>
        <v>#REF!</v>
      </c>
      <c r="S103" s="29" t="e">
        <f t="shared" si="67"/>
        <v>#REF!</v>
      </c>
      <c r="T103" s="29" t="e">
        <f t="shared" si="67"/>
        <v>#REF!</v>
      </c>
      <c r="U103" s="29" t="e">
        <f t="shared" si="67"/>
        <v>#REF!</v>
      </c>
      <c r="V103" s="29" t="e">
        <f t="shared" si="67"/>
        <v>#REF!</v>
      </c>
      <c r="W103" s="29" t="e">
        <f t="shared" si="67"/>
        <v>#REF!</v>
      </c>
      <c r="X103" s="29" t="e">
        <f t="shared" si="67"/>
        <v>#REF!</v>
      </c>
      <c r="Y103" s="29" t="e">
        <f t="shared" si="67"/>
        <v>#REF!</v>
      </c>
      <c r="Z103" s="29" t="e">
        <f t="shared" si="67"/>
        <v>#REF!</v>
      </c>
      <c r="AA103" s="29" t="e">
        <f t="shared" si="67"/>
        <v>#REF!</v>
      </c>
      <c r="AB103" s="29" t="e">
        <f t="shared" si="67"/>
        <v>#REF!</v>
      </c>
      <c r="AC103" s="30" t="e">
        <f>+SUM(E103:AB103)</f>
        <v>#REF!</v>
      </c>
    </row>
    <row r="104" spans="1:29" ht="15" x14ac:dyDescent="0.2">
      <c r="A104" s="196" t="e">
        <f t="shared" ref="A104" si="68">A51</f>
        <v>#REF!</v>
      </c>
      <c r="B104" s="196"/>
      <c r="C104" s="13" t="s">
        <v>35</v>
      </c>
      <c r="D104" s="14" t="e">
        <f>+D51</f>
        <v>#REF!</v>
      </c>
      <c r="E104" s="10" t="e">
        <f>#REF!</f>
        <v>#REF!</v>
      </c>
      <c r="F104" s="15" t="e">
        <f>#REF!</f>
        <v>#REF!</v>
      </c>
      <c r="G104" s="15" t="e">
        <f>#REF!</f>
        <v>#REF!</v>
      </c>
      <c r="H104" s="15" t="e">
        <f>#REF!</f>
        <v>#REF!</v>
      </c>
      <c r="I104" s="15" t="e">
        <f>#REF!</f>
        <v>#REF!</v>
      </c>
      <c r="J104" s="15" t="e">
        <f>#REF!</f>
        <v>#REF!</v>
      </c>
      <c r="K104" s="15" t="e">
        <f>#REF!</f>
        <v>#REF!</v>
      </c>
      <c r="L104" s="15" t="e">
        <f>#REF!</f>
        <v>#REF!</v>
      </c>
      <c r="M104" s="15" t="e">
        <f>#REF!</f>
        <v>#REF!</v>
      </c>
      <c r="N104" s="15" t="e">
        <f>#REF!</f>
        <v>#REF!</v>
      </c>
      <c r="O104" s="15" t="e">
        <f>#REF!</f>
        <v>#REF!</v>
      </c>
      <c r="P104" s="15" t="e">
        <f>#REF!</f>
        <v>#REF!</v>
      </c>
      <c r="Q104" s="15" t="e">
        <f>#REF!</f>
        <v>#REF!</v>
      </c>
      <c r="R104" s="15" t="e">
        <f>#REF!</f>
        <v>#REF!</v>
      </c>
      <c r="S104" s="15" t="e">
        <f>#REF!</f>
        <v>#REF!</v>
      </c>
      <c r="T104" s="15" t="e">
        <f>#REF!</f>
        <v>#REF!</v>
      </c>
      <c r="U104" s="15" t="e">
        <f>#REF!</f>
        <v>#REF!</v>
      </c>
      <c r="V104" s="15" t="e">
        <f>#REF!</f>
        <v>#REF!</v>
      </c>
      <c r="W104" s="15" t="e">
        <f>#REF!</f>
        <v>#REF!</v>
      </c>
      <c r="X104" s="15" t="e">
        <f>#REF!</f>
        <v>#REF!</v>
      </c>
      <c r="Y104" s="15" t="e">
        <f>#REF!</f>
        <v>#REF!</v>
      </c>
      <c r="Z104" s="15" t="e">
        <f>#REF!</f>
        <v>#REF!</v>
      </c>
      <c r="AA104" s="15" t="e">
        <f>#REF!</f>
        <v>#REF!</v>
      </c>
      <c r="AB104" s="16" t="e">
        <f>#REF!</f>
        <v>#REF!</v>
      </c>
      <c r="AC104" s="12" t="e">
        <f>+SUM(E104:AB104)*D104</f>
        <v>#REF!</v>
      </c>
    </row>
    <row r="105" spans="1:29" ht="15" x14ac:dyDescent="0.2">
      <c r="A105" s="197"/>
      <c r="B105" s="197"/>
      <c r="C105" s="17" t="s">
        <v>36</v>
      </c>
      <c r="D105" s="18" t="e">
        <f>+D52</f>
        <v>#REF!</v>
      </c>
      <c r="E105" s="19" t="e">
        <f>#REF!</f>
        <v>#REF!</v>
      </c>
      <c r="F105" s="20" t="e">
        <f>#REF!</f>
        <v>#REF!</v>
      </c>
      <c r="G105" s="20" t="e">
        <f>#REF!</f>
        <v>#REF!</v>
      </c>
      <c r="H105" s="20" t="e">
        <f>#REF!</f>
        <v>#REF!</v>
      </c>
      <c r="I105" s="20" t="e">
        <f>#REF!</f>
        <v>#REF!</v>
      </c>
      <c r="J105" s="20" t="e">
        <f>#REF!</f>
        <v>#REF!</v>
      </c>
      <c r="K105" s="20" t="e">
        <f>#REF!</f>
        <v>#REF!</v>
      </c>
      <c r="L105" s="20" t="e">
        <f>#REF!</f>
        <v>#REF!</v>
      </c>
      <c r="M105" s="20" t="e">
        <f>#REF!</f>
        <v>#REF!</v>
      </c>
      <c r="N105" s="20" t="e">
        <f>#REF!</f>
        <v>#REF!</v>
      </c>
      <c r="O105" s="20" t="e">
        <f>#REF!</f>
        <v>#REF!</v>
      </c>
      <c r="P105" s="20" t="e">
        <f>#REF!</f>
        <v>#REF!</v>
      </c>
      <c r="Q105" s="20" t="e">
        <f>#REF!</f>
        <v>#REF!</v>
      </c>
      <c r="R105" s="20" t="e">
        <f>#REF!</f>
        <v>#REF!</v>
      </c>
      <c r="S105" s="20" t="e">
        <f>#REF!</f>
        <v>#REF!</v>
      </c>
      <c r="T105" s="20" t="e">
        <f>#REF!</f>
        <v>#REF!</v>
      </c>
      <c r="U105" s="20" t="e">
        <f>#REF!</f>
        <v>#REF!</v>
      </c>
      <c r="V105" s="20" t="e">
        <f>#REF!</f>
        <v>#REF!</v>
      </c>
      <c r="W105" s="20" t="e">
        <f>#REF!</f>
        <v>#REF!</v>
      </c>
      <c r="X105" s="20" t="e">
        <f>#REF!</f>
        <v>#REF!</v>
      </c>
      <c r="Y105" s="20" t="e">
        <f>#REF!</f>
        <v>#REF!</v>
      </c>
      <c r="Z105" s="20" t="e">
        <f>#REF!</f>
        <v>#REF!</v>
      </c>
      <c r="AA105" s="20" t="e">
        <f>#REF!</f>
        <v>#REF!</v>
      </c>
      <c r="AB105" s="21" t="e">
        <f>#REF!</f>
        <v>#REF!</v>
      </c>
      <c r="AC105" s="12" t="e">
        <f>+SUM(E105:AB105)*D105</f>
        <v>#REF!</v>
      </c>
    </row>
    <row r="106" spans="1:29" ht="15" x14ac:dyDescent="0.2">
      <c r="A106" s="197"/>
      <c r="B106" s="197"/>
      <c r="C106" s="22" t="s">
        <v>37</v>
      </c>
      <c r="D106" s="23" t="e">
        <f>+D53</f>
        <v>#REF!</v>
      </c>
      <c r="E106" s="24" t="e">
        <f>#REF!</f>
        <v>#REF!</v>
      </c>
      <c r="F106" s="25" t="e">
        <f>#REF!</f>
        <v>#REF!</v>
      </c>
      <c r="G106" s="25" t="e">
        <f>#REF!</f>
        <v>#REF!</v>
      </c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 t="e">
        <f>#REF!</f>
        <v>#REF!</v>
      </c>
      <c r="Q106" s="25" t="e">
        <f>#REF!</f>
        <v>#REF!</v>
      </c>
      <c r="R106" s="25" t="e">
        <f>#REF!</f>
        <v>#REF!</v>
      </c>
      <c r="S106" s="25" t="e">
        <f>#REF!</f>
        <v>#REF!</v>
      </c>
      <c r="T106" s="25" t="e">
        <f>#REF!</f>
        <v>#REF!</v>
      </c>
      <c r="U106" s="25" t="e">
        <f>#REF!</f>
        <v>#REF!</v>
      </c>
      <c r="V106" s="25" t="e">
        <f>#REF!</f>
        <v>#REF!</v>
      </c>
      <c r="W106" s="25" t="e">
        <f>#REF!</f>
        <v>#REF!</v>
      </c>
      <c r="X106" s="25" t="e">
        <f>#REF!</f>
        <v>#REF!</v>
      </c>
      <c r="Y106" s="25" t="e">
        <f>#REF!</f>
        <v>#REF!</v>
      </c>
      <c r="Z106" s="25" t="e">
        <f>#REF!</f>
        <v>#REF!</v>
      </c>
      <c r="AA106" s="25" t="e">
        <f>#REF!</f>
        <v>#REF!</v>
      </c>
      <c r="AB106" s="26" t="e">
        <f>#REF!</f>
        <v>#REF!</v>
      </c>
      <c r="AC106" s="12" t="e">
        <f>+SUM(E106:AB106)*D106</f>
        <v>#REF!</v>
      </c>
    </row>
    <row r="107" spans="1:29" ht="15" thickBot="1" x14ac:dyDescent="0.25">
      <c r="A107" s="198"/>
      <c r="B107" s="198"/>
      <c r="C107" s="27" t="s">
        <v>34</v>
      </c>
      <c r="D107" s="28" t="e">
        <f>+SUM(D104:D106)</f>
        <v>#REF!</v>
      </c>
      <c r="E107" s="29" t="e">
        <f>SUMPRODUCT($D104:$D106,E104:E106)</f>
        <v>#REF!</v>
      </c>
      <c r="F107" s="29" t="e">
        <f t="shared" ref="F107:AB107" si="69">SUMPRODUCT($D104:$D106,F104:F106)</f>
        <v>#REF!</v>
      </c>
      <c r="G107" s="29" t="e">
        <f t="shared" si="69"/>
        <v>#REF!</v>
      </c>
      <c r="H107" s="29" t="e">
        <f t="shared" si="69"/>
        <v>#REF!</v>
      </c>
      <c r="I107" s="29" t="e">
        <f t="shared" si="69"/>
        <v>#REF!</v>
      </c>
      <c r="J107" s="29" t="e">
        <f t="shared" si="69"/>
        <v>#REF!</v>
      </c>
      <c r="K107" s="29" t="e">
        <f t="shared" si="69"/>
        <v>#REF!</v>
      </c>
      <c r="L107" s="29" t="e">
        <f t="shared" si="69"/>
        <v>#REF!</v>
      </c>
      <c r="M107" s="29" t="e">
        <f t="shared" si="69"/>
        <v>#REF!</v>
      </c>
      <c r="N107" s="29" t="e">
        <f t="shared" si="69"/>
        <v>#REF!</v>
      </c>
      <c r="O107" s="29" t="e">
        <f t="shared" si="69"/>
        <v>#REF!</v>
      </c>
      <c r="P107" s="29" t="e">
        <f t="shared" si="69"/>
        <v>#REF!</v>
      </c>
      <c r="Q107" s="29" t="e">
        <f t="shared" si="69"/>
        <v>#REF!</v>
      </c>
      <c r="R107" s="29" t="e">
        <f t="shared" si="69"/>
        <v>#REF!</v>
      </c>
      <c r="S107" s="29" t="e">
        <f t="shared" si="69"/>
        <v>#REF!</v>
      </c>
      <c r="T107" s="29" t="e">
        <f t="shared" si="69"/>
        <v>#REF!</v>
      </c>
      <c r="U107" s="29" t="e">
        <f t="shared" si="69"/>
        <v>#REF!</v>
      </c>
      <c r="V107" s="29" t="e">
        <f t="shared" si="69"/>
        <v>#REF!</v>
      </c>
      <c r="W107" s="29" t="e">
        <f t="shared" si="69"/>
        <v>#REF!</v>
      </c>
      <c r="X107" s="29" t="e">
        <f t="shared" si="69"/>
        <v>#REF!</v>
      </c>
      <c r="Y107" s="29" t="e">
        <f t="shared" si="69"/>
        <v>#REF!</v>
      </c>
      <c r="Z107" s="29" t="e">
        <f t="shared" si="69"/>
        <v>#REF!</v>
      </c>
      <c r="AA107" s="29" t="e">
        <f t="shared" si="69"/>
        <v>#REF!</v>
      </c>
      <c r="AB107" s="29" t="e">
        <f t="shared" si="69"/>
        <v>#REF!</v>
      </c>
      <c r="AC107" s="30" t="e">
        <f>+SUM(E107:AB107)</f>
        <v>#REF!</v>
      </c>
    </row>
    <row r="108" spans="1:29" ht="15" x14ac:dyDescent="0.2">
      <c r="A108" s="196" t="e">
        <f t="shared" ref="A108" si="70">A55</f>
        <v>#REF!</v>
      </c>
      <c r="B108" s="196"/>
      <c r="C108" s="13" t="s">
        <v>35</v>
      </c>
      <c r="D108" s="14" t="e">
        <f>+D55</f>
        <v>#REF!</v>
      </c>
      <c r="E108" s="10" t="e">
        <f>#REF!</f>
        <v>#REF!</v>
      </c>
      <c r="F108" s="15" t="e">
        <f>#REF!</f>
        <v>#REF!</v>
      </c>
      <c r="G108" s="15" t="e">
        <f>#REF!</f>
        <v>#REF!</v>
      </c>
      <c r="H108" s="15" t="e">
        <f>#REF!</f>
        <v>#REF!</v>
      </c>
      <c r="I108" s="15" t="e">
        <f>#REF!</f>
        <v>#REF!</v>
      </c>
      <c r="J108" s="15" t="e">
        <f>#REF!</f>
        <v>#REF!</v>
      </c>
      <c r="K108" s="15" t="e">
        <f>#REF!</f>
        <v>#REF!</v>
      </c>
      <c r="L108" s="15" t="e">
        <f>#REF!</f>
        <v>#REF!</v>
      </c>
      <c r="M108" s="15" t="e">
        <f>#REF!</f>
        <v>#REF!</v>
      </c>
      <c r="N108" s="15" t="e">
        <f>#REF!</f>
        <v>#REF!</v>
      </c>
      <c r="O108" s="15" t="e">
        <f>#REF!</f>
        <v>#REF!</v>
      </c>
      <c r="P108" s="15" t="e">
        <f>#REF!</f>
        <v>#REF!</v>
      </c>
      <c r="Q108" s="15" t="e">
        <f>#REF!</f>
        <v>#REF!</v>
      </c>
      <c r="R108" s="15" t="e">
        <f>#REF!</f>
        <v>#REF!</v>
      </c>
      <c r="S108" s="15" t="e">
        <f>#REF!</f>
        <v>#REF!</v>
      </c>
      <c r="T108" s="15" t="e">
        <f>#REF!</f>
        <v>#REF!</v>
      </c>
      <c r="U108" s="15" t="e">
        <f>#REF!</f>
        <v>#REF!</v>
      </c>
      <c r="V108" s="15" t="e">
        <f>#REF!</f>
        <v>#REF!</v>
      </c>
      <c r="W108" s="15" t="e">
        <f>#REF!</f>
        <v>#REF!</v>
      </c>
      <c r="X108" s="15" t="e">
        <f>#REF!</f>
        <v>#REF!</v>
      </c>
      <c r="Y108" s="15" t="e">
        <f>#REF!</f>
        <v>#REF!</v>
      </c>
      <c r="Z108" s="15" t="e">
        <f>#REF!</f>
        <v>#REF!</v>
      </c>
      <c r="AA108" s="15" t="e">
        <f>#REF!</f>
        <v>#REF!</v>
      </c>
      <c r="AB108" s="16" t="e">
        <f>#REF!</f>
        <v>#REF!</v>
      </c>
      <c r="AC108" s="12" t="e">
        <f>+SUM(E108:AB108)*D108</f>
        <v>#REF!</v>
      </c>
    </row>
    <row r="109" spans="1:29" ht="15" x14ac:dyDescent="0.2">
      <c r="A109" s="197"/>
      <c r="B109" s="197"/>
      <c r="C109" s="17" t="s">
        <v>36</v>
      </c>
      <c r="D109" s="18" t="e">
        <f>+D56</f>
        <v>#REF!</v>
      </c>
      <c r="E109" s="19" t="e">
        <f>#REF!</f>
        <v>#REF!</v>
      </c>
      <c r="F109" s="20" t="e">
        <f>#REF!</f>
        <v>#REF!</v>
      </c>
      <c r="G109" s="20" t="e">
        <f>#REF!</f>
        <v>#REF!</v>
      </c>
      <c r="H109" s="20" t="e">
        <f>#REF!</f>
        <v>#REF!</v>
      </c>
      <c r="I109" s="20" t="e">
        <f>#REF!</f>
        <v>#REF!</v>
      </c>
      <c r="J109" s="20" t="e">
        <f>#REF!</f>
        <v>#REF!</v>
      </c>
      <c r="K109" s="20" t="e">
        <f>#REF!</f>
        <v>#REF!</v>
      </c>
      <c r="L109" s="20" t="e">
        <f>#REF!</f>
        <v>#REF!</v>
      </c>
      <c r="M109" s="20" t="e">
        <f>#REF!</f>
        <v>#REF!</v>
      </c>
      <c r="N109" s="20" t="e">
        <f>#REF!</f>
        <v>#REF!</v>
      </c>
      <c r="O109" s="20" t="e">
        <f>#REF!</f>
        <v>#REF!</v>
      </c>
      <c r="P109" s="20" t="e">
        <f>#REF!</f>
        <v>#REF!</v>
      </c>
      <c r="Q109" s="20" t="e">
        <f>#REF!</f>
        <v>#REF!</v>
      </c>
      <c r="R109" s="20" t="e">
        <f>#REF!</f>
        <v>#REF!</v>
      </c>
      <c r="S109" s="20" t="e">
        <f>#REF!</f>
        <v>#REF!</v>
      </c>
      <c r="T109" s="20" t="e">
        <f>#REF!</f>
        <v>#REF!</v>
      </c>
      <c r="U109" s="20" t="e">
        <f>#REF!</f>
        <v>#REF!</v>
      </c>
      <c r="V109" s="20" t="e">
        <f>#REF!</f>
        <v>#REF!</v>
      </c>
      <c r="W109" s="20" t="e">
        <f>#REF!</f>
        <v>#REF!</v>
      </c>
      <c r="X109" s="20" t="e">
        <f>#REF!</f>
        <v>#REF!</v>
      </c>
      <c r="Y109" s="20" t="e">
        <f>#REF!</f>
        <v>#REF!</v>
      </c>
      <c r="Z109" s="20" t="e">
        <f>#REF!</f>
        <v>#REF!</v>
      </c>
      <c r="AA109" s="20" t="e">
        <f>#REF!</f>
        <v>#REF!</v>
      </c>
      <c r="AB109" s="21" t="e">
        <f>#REF!</f>
        <v>#REF!</v>
      </c>
      <c r="AC109" s="12" t="e">
        <f>+SUM(E109:AB109)*D109</f>
        <v>#REF!</v>
      </c>
    </row>
    <row r="110" spans="1:29" ht="15" x14ac:dyDescent="0.2">
      <c r="A110" s="197"/>
      <c r="B110" s="197"/>
      <c r="C110" s="22" t="s">
        <v>37</v>
      </c>
      <c r="D110" s="23" t="e">
        <f>+D57</f>
        <v>#REF!</v>
      </c>
      <c r="E110" s="24" t="e">
        <f>#REF!</f>
        <v>#REF!</v>
      </c>
      <c r="F110" s="25" t="e">
        <f>#REF!</f>
        <v>#REF!</v>
      </c>
      <c r="G110" s="25" t="e">
        <f>#REF!</f>
        <v>#REF!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 t="e">
        <f>#REF!</f>
        <v>#REF!</v>
      </c>
      <c r="Q110" s="25" t="e">
        <f>#REF!</f>
        <v>#REF!</v>
      </c>
      <c r="R110" s="25" t="e">
        <f>#REF!</f>
        <v>#REF!</v>
      </c>
      <c r="S110" s="25" t="e">
        <f>#REF!</f>
        <v>#REF!</v>
      </c>
      <c r="T110" s="25" t="e">
        <f>#REF!</f>
        <v>#REF!</v>
      </c>
      <c r="U110" s="25" t="e">
        <f>#REF!</f>
        <v>#REF!</v>
      </c>
      <c r="V110" s="25" t="e">
        <f>#REF!</f>
        <v>#REF!</v>
      </c>
      <c r="W110" s="25" t="e">
        <f>#REF!</f>
        <v>#REF!</v>
      </c>
      <c r="X110" s="25" t="e">
        <f>#REF!</f>
        <v>#REF!</v>
      </c>
      <c r="Y110" s="25" t="e">
        <f>#REF!</f>
        <v>#REF!</v>
      </c>
      <c r="Z110" s="25" t="e">
        <f>#REF!</f>
        <v>#REF!</v>
      </c>
      <c r="AA110" s="25" t="e">
        <f>#REF!</f>
        <v>#REF!</v>
      </c>
      <c r="AB110" s="26" t="e">
        <f>#REF!</f>
        <v>#REF!</v>
      </c>
      <c r="AC110" s="12" t="e">
        <f>+SUM(E110:AB110)*D110</f>
        <v>#REF!</v>
      </c>
    </row>
    <row r="111" spans="1:29" ht="15" thickBot="1" x14ac:dyDescent="0.25">
      <c r="A111" s="198"/>
      <c r="B111" s="198"/>
      <c r="C111" s="27" t="s">
        <v>34</v>
      </c>
      <c r="D111" s="28" t="e">
        <f>+SUM(D108:D110)</f>
        <v>#REF!</v>
      </c>
      <c r="E111" s="29" t="e">
        <f>SUMPRODUCT($D108:$D110,E108:E110)</f>
        <v>#REF!</v>
      </c>
      <c r="F111" s="29" t="e">
        <f t="shared" ref="F111:AB111" si="71">SUMPRODUCT($D108:$D110,F108:F110)</f>
        <v>#REF!</v>
      </c>
      <c r="G111" s="29" t="e">
        <f t="shared" si="71"/>
        <v>#REF!</v>
      </c>
      <c r="H111" s="29" t="e">
        <f t="shared" si="71"/>
        <v>#REF!</v>
      </c>
      <c r="I111" s="29" t="e">
        <f t="shared" si="71"/>
        <v>#REF!</v>
      </c>
      <c r="J111" s="29" t="e">
        <f t="shared" si="71"/>
        <v>#REF!</v>
      </c>
      <c r="K111" s="29" t="e">
        <f t="shared" si="71"/>
        <v>#REF!</v>
      </c>
      <c r="L111" s="29" t="e">
        <f t="shared" si="71"/>
        <v>#REF!</v>
      </c>
      <c r="M111" s="29" t="e">
        <f t="shared" si="71"/>
        <v>#REF!</v>
      </c>
      <c r="N111" s="29" t="e">
        <f t="shared" si="71"/>
        <v>#REF!</v>
      </c>
      <c r="O111" s="29" t="e">
        <f t="shared" si="71"/>
        <v>#REF!</v>
      </c>
      <c r="P111" s="29" t="e">
        <f t="shared" si="71"/>
        <v>#REF!</v>
      </c>
      <c r="Q111" s="29" t="e">
        <f t="shared" si="71"/>
        <v>#REF!</v>
      </c>
      <c r="R111" s="29" t="e">
        <f t="shared" si="71"/>
        <v>#REF!</v>
      </c>
      <c r="S111" s="29" t="e">
        <f t="shared" si="71"/>
        <v>#REF!</v>
      </c>
      <c r="T111" s="29" t="e">
        <f t="shared" si="71"/>
        <v>#REF!</v>
      </c>
      <c r="U111" s="29" t="e">
        <f t="shared" si="71"/>
        <v>#REF!</v>
      </c>
      <c r="V111" s="29" t="e">
        <f t="shared" si="71"/>
        <v>#REF!</v>
      </c>
      <c r="W111" s="29" t="e">
        <f t="shared" si="71"/>
        <v>#REF!</v>
      </c>
      <c r="X111" s="29" t="e">
        <f t="shared" si="71"/>
        <v>#REF!</v>
      </c>
      <c r="Y111" s="29" t="e">
        <f t="shared" si="71"/>
        <v>#REF!</v>
      </c>
      <c r="Z111" s="29" t="e">
        <f t="shared" si="71"/>
        <v>#REF!</v>
      </c>
      <c r="AA111" s="29" t="e">
        <f t="shared" si="71"/>
        <v>#REF!</v>
      </c>
      <c r="AB111" s="29" t="e">
        <f t="shared" si="71"/>
        <v>#REF!</v>
      </c>
      <c r="AC111" s="30" t="e">
        <f>+SUM(E111:AB111)</f>
        <v>#REF!</v>
      </c>
    </row>
  </sheetData>
  <autoFilter ref="A63:AC111" xr:uid="{00000000-0009-0000-0000-000002000000}"/>
  <mergeCells count="50">
    <mergeCell ref="A19:A22"/>
    <mergeCell ref="B19:B22"/>
    <mergeCell ref="C9:D9"/>
    <mergeCell ref="A11:A14"/>
    <mergeCell ref="B11:B14"/>
    <mergeCell ref="A15:A18"/>
    <mergeCell ref="B15:B18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B72:B75"/>
    <mergeCell ref="A47:A50"/>
    <mergeCell ref="B47:B50"/>
    <mergeCell ref="A51:A54"/>
    <mergeCell ref="B51:B54"/>
    <mergeCell ref="A55:A58"/>
    <mergeCell ref="B55:B58"/>
    <mergeCell ref="A108:A111"/>
    <mergeCell ref="B108:B111"/>
    <mergeCell ref="A88:A91"/>
    <mergeCell ref="B88:B91"/>
    <mergeCell ref="A92:A95"/>
    <mergeCell ref="B92:B95"/>
    <mergeCell ref="A96:A99"/>
    <mergeCell ref="B96:B99"/>
    <mergeCell ref="D2:F2"/>
    <mergeCell ref="A100:A103"/>
    <mergeCell ref="B100:B103"/>
    <mergeCell ref="A104:A107"/>
    <mergeCell ref="B104:B107"/>
    <mergeCell ref="A76:A79"/>
    <mergeCell ref="B76:B79"/>
    <mergeCell ref="A80:A83"/>
    <mergeCell ref="B80:B83"/>
    <mergeCell ref="A84:A87"/>
    <mergeCell ref="B84:B87"/>
    <mergeCell ref="A64:A67"/>
    <mergeCell ref="B64:B67"/>
    <mergeCell ref="A68:A71"/>
    <mergeCell ref="B68:B71"/>
    <mergeCell ref="A72:A75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Formato Resumen 21</vt:lpstr>
      <vt:lpstr>Formato Resumen 22</vt:lpstr>
      <vt:lpstr>Formato Resumen 24</vt:lpstr>
      <vt:lpstr>Formato Resumen 25</vt:lpstr>
      <vt:lpstr>Formato Resumen 26</vt:lpstr>
      <vt:lpstr>Formato Propuesta año 2021</vt:lpstr>
      <vt:lpstr>Formato Resumen 27</vt:lpstr>
      <vt:lpstr>Formato Propuesta año 2022</vt:lpstr>
      <vt:lpstr>Formato Propuesta año 2024</vt:lpstr>
      <vt:lpstr>Formato Propuesta año 2025</vt:lpstr>
      <vt:lpstr>Formato Propuesta año 2026</vt:lpstr>
      <vt:lpstr>Formato Propuesta año 2027</vt:lpstr>
      <vt:lpstr>'Formato Propuesta año 2021'!_Toc265128550</vt:lpstr>
    </vt:vector>
  </TitlesOfParts>
  <Company>CODENSA S.A. 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CODENSA S.A. ESP</dc:creator>
  <cp:lastModifiedBy>Restrepo Jimenez, Cristian Dario, Enel Colombia</cp:lastModifiedBy>
  <cp:lastPrinted>2010-06-24T20:14:07Z</cp:lastPrinted>
  <dcterms:created xsi:type="dcterms:W3CDTF">2008-04-02T00:00:31Z</dcterms:created>
  <dcterms:modified xsi:type="dcterms:W3CDTF">2025-03-13T04:50:17Z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2023-10-11T16:44:44Z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e493a93a-e5a1-4fb8-8845-deb0e7b769fc</vt:lpwstr>
  </property>
  <property fmtid="{D5CDD505-2E9C-101B-9397-08002B2CF9AE}" pid="8" name="MSIP_Label_797ad33d-ed35-43c0-b526-22bc83c17deb_ContentBits">
    <vt:lpwstr>1</vt:lpwstr>
  </property>
</Properties>
</file>